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mar Vora\Downloads\SmartContractTool_10336\"/>
    </mc:Choice>
  </mc:AlternateContent>
  <workbookProtection workbookAlgorithmName="SHA-512" workbookHashValue="SuFPfOD4thIZng7U5X0MAWYdpsY5Ug+WQWRKqonMur3Gx75bpFIbPAJHCl9SKyMse+q2hAXFrsDeAXZpABLW9g==" workbookSaltValue="12VRekceJp49U8YGv+jQKA==" workbookSpinCount="100000" lockStructure="1"/>
  <bookViews>
    <workbookView xWindow="0" yWindow="0" windowWidth="13800" windowHeight="3960"/>
  </bookViews>
  <sheets>
    <sheet name="READ_ME" sheetId="4" r:id="rId1"/>
    <sheet name="Contractor" sheetId="1" r:id="rId2"/>
    <sheet name="ESA" sheetId="2" r:id="rId3"/>
    <sheet name="MPP_APP" sheetId="14" r:id="rId4"/>
    <sheet name="Appendix_Tables" sheetId="15" r:id="rId5"/>
    <sheet name="Options" sheetId="3" state="hidden" r:id="rId6"/>
  </sheets>
  <externalReferences>
    <externalReference r:id="rId7"/>
  </externalReferences>
  <definedNames>
    <definedName name="_Toc272999877" localSheetId="1">Contractor!$A$62</definedName>
    <definedName name="_Toc272999882" localSheetId="1">Contractor!$A$90</definedName>
    <definedName name="_Toc514225259" localSheetId="1">Contractor!$A$93</definedName>
    <definedName name="actcode">ESA!$B$61</definedName>
    <definedName name="AdvPay">Contractor!$B$47</definedName>
    <definedName name="AdvPayLocator">Appendix_Tables!$G$3</definedName>
    <definedName name="AdvPayLocatorP2">Appendix_Tables!$G$13</definedName>
    <definedName name="AimsCode" localSheetId="4">Contractor!#REF!</definedName>
    <definedName name="AimsCode">Contractor!#REF!</definedName>
    <definedName name="amendmentsComType">ESA!$B$16</definedName>
    <definedName name="amendmentsLetterDate">ESA!$B$17</definedName>
    <definedName name="atlasAdvPayLocator" localSheetId="4">#REF!</definedName>
    <definedName name="atlasAdvPayLocator">#REF!</definedName>
    <definedName name="atlasMPPLocator" localSheetId="4">#REF!</definedName>
    <definedName name="atlasMPPLocator">#REF!</definedName>
    <definedName name="budgetLine">ESA!$B$58</definedName>
    <definedName name="CityAndCountryOfArbitration">Contractor!$B$97</definedName>
    <definedName name="CompanyFullName">Contractor!$B$4</definedName>
    <definedName name="CompanyShortName">Contractor!$B$5</definedName>
    <definedName name="ContractNumber">ESA!$B$3</definedName>
    <definedName name="contractorContractsEmail1">Contractor!$B$81</definedName>
    <definedName name="contractorContractsEmail2">Contractor!$C$81</definedName>
    <definedName name="contractorContractsMail1">Contractor!$B$82</definedName>
    <definedName name="contractorContractsMail2">Contractor!$C$82</definedName>
    <definedName name="contractorContractsName1">Contractor!$B$79</definedName>
    <definedName name="contractorContractsName2">Contractor!$C$79</definedName>
    <definedName name="contractorContractsOfficer">Contractor!$B$76</definedName>
    <definedName name="contractorContractsOfficerTitle">Contractor!$A$76</definedName>
    <definedName name="contractorContractsPhone1">Contractor!$B$80</definedName>
    <definedName name="contractorContractsPhone2">Contractor!$C$80</definedName>
    <definedName name="contractorPDPEmail1">Contractor!$B$87</definedName>
    <definedName name="contractorPDPMail1">Contractor!$B$88</definedName>
    <definedName name="contractorPDPName1">Contractor!$B$85</definedName>
    <definedName name="contractorPDPPhone1">Contractor!$B$86</definedName>
    <definedName name="contractorSigningDate" localSheetId="4">[1]Contractor!#REF!</definedName>
    <definedName name="contractorSigningDate">[1]Contractor!#REF!</definedName>
    <definedName name="contractorTechEmail1">Contractor!$B$72</definedName>
    <definedName name="contractorTechEmail2">Contractor!$C$72</definedName>
    <definedName name="contractorTechMail1">Contractor!$B$73</definedName>
    <definedName name="contractorTechMail2">Contractor!$C$73</definedName>
    <definedName name="contractorTechName1">Contractor!$B$70</definedName>
    <definedName name="contractorTechName2">Contractor!$C$70</definedName>
    <definedName name="contractorTechnicalOfficer">Contractor!$B$67</definedName>
    <definedName name="contractorTechnicalOfficerTitle">Contractor!$A$67</definedName>
    <definedName name="contractorTechPhone1">Contractor!$B$71</definedName>
    <definedName name="contractorTechPhone2">Contractor!$C$71</definedName>
    <definedName name="CostInEuro">Contractor!$B$54</definedName>
    <definedName name="CountryOfApplicableLaw">Contractor!$B$94</definedName>
    <definedName name="dataDuration" localSheetId="4">Contractor!#REF!</definedName>
    <definedName name="dataDuration">Contractor!#REF!</definedName>
    <definedName name="datesDraftReport">Contractor!$B$25</definedName>
    <definedName name="developmentPhaseColumn" localSheetId="4">#REF!</definedName>
    <definedName name="developmentPhaseColumn">#REF!</definedName>
    <definedName name="developmentPhasesNb" localSheetId="4">#REF!</definedName>
    <definedName name="developmentPhasesNb">#REF!</definedName>
    <definedName name="esaContractsEmail1">ESA!$B$44</definedName>
    <definedName name="esaContractsEmail2">ESA!$C$44</definedName>
    <definedName name="esaContractsMail1">ESA!$B$45</definedName>
    <definedName name="esaContractsMail2">ESA!$C$45</definedName>
    <definedName name="esaContractsName1">ESA!$B$42</definedName>
    <definedName name="esaContractsName2">ESA!$C$42</definedName>
    <definedName name="esaContractsOfficer">ESA!$B$39</definedName>
    <definedName name="esaContractsOfficerTitle">ESA!$A$39</definedName>
    <definedName name="esaContractsPhone1">ESA!$B$43</definedName>
    <definedName name="esaContractsPhone2">ESA!$C$43</definedName>
    <definedName name="esaPriceColumn" localSheetId="4">#REF!</definedName>
    <definedName name="esaPriceColumn">#REF!</definedName>
    <definedName name="ESARepresentative">ESA!$B$20</definedName>
    <definedName name="esaSigningDate" localSheetId="4">[1]ESA!#REF!</definedName>
    <definedName name="esaSigningDate">[1]ESA!#REF!</definedName>
    <definedName name="esaTechEmail1">ESA!$B$30</definedName>
    <definedName name="esaTechEmail2">ESA!$C$30</definedName>
    <definedName name="esaTechMail1">ESA!$B$31</definedName>
    <definedName name="esaTechMail2">ESA!$C$31</definedName>
    <definedName name="esaTechName1">ESA!$B$28</definedName>
    <definedName name="esaTechName2">ESA!$C$28</definedName>
    <definedName name="esaTechnicalOfficer">ESA!$B$25</definedName>
    <definedName name="esaTechnicalOfficerTitle">ESA!$A$25</definedName>
    <definedName name="esaTechPhone1">ESA!$B$29</definedName>
    <definedName name="esaTechPhone2">ESA!$C$29</definedName>
    <definedName name="esaTIAEmail">ESA!$B$36</definedName>
    <definedName name="esaTIAName">ESA!$B$34</definedName>
    <definedName name="esaTIAPhone">ESA!$B$35</definedName>
    <definedName name="FinalReportDeliveryDate">Contractor!$B$29</definedName>
    <definedName name="flightProduct" localSheetId="4">Contractor!#REF!</definedName>
    <definedName name="flightProduct">Contractor!#REF!</definedName>
    <definedName name="isAtlasColumn" localSheetId="4">#REF!</definedName>
    <definedName name="isAtlasColumn">#REF!</definedName>
    <definedName name="ISOCountryCode">Contractor!$B$9</definedName>
    <definedName name="ITTnb">ESA!$B$60</definedName>
    <definedName name="mainObjective">Contractor!$B$19</definedName>
    <definedName name="minOfNegMeetingDate">ESA!$B$13</definedName>
    <definedName name="minOfNegMeetingLocation">ESA!#REF!</definedName>
    <definedName name="minOfNegMeetingReference">ESA!$B$12</definedName>
    <definedName name="MPPLocator">MPP_APP!#REF!</definedName>
    <definedName name="ms1Column" localSheetId="4">#REF!</definedName>
    <definedName name="ms1Column">#REF!</definedName>
    <definedName name="ms2Column" localSheetId="4">#REF!</definedName>
    <definedName name="ms2Column">#REF!</definedName>
    <definedName name="ms3Column" localSheetId="4">#REF!</definedName>
    <definedName name="ms3Column">#REF!</definedName>
    <definedName name="ms4Column" localSheetId="4">#REF!</definedName>
    <definedName name="ms4Column">#REF!</definedName>
    <definedName name="MSPLocatorP1">Appendix_Tables!$B$3</definedName>
    <definedName name="MSPLocatorP2">Appendix_Tables!$B$13</definedName>
    <definedName name="MSPNum">Contractor!$B$46</definedName>
    <definedName name="nbComp" localSheetId="4">[1]Contractor!#REF!</definedName>
    <definedName name="nbComp">[1]Contractor!#REF!</definedName>
    <definedName name="nbCompPhases" localSheetId="4">[1]Contractor!#REF!</definedName>
    <definedName name="nbCompPhases">[1]Contractor!#REF!</definedName>
    <definedName name="nbPhasesContract">Contractor!$B$24</definedName>
    <definedName name="noLaunchDate" localSheetId="4">Contractor!#REF!</definedName>
    <definedName name="noLaunchDate">Contractor!#REF!</definedName>
    <definedName name="OfficeCodeAndCity">Contractor!$B$7</definedName>
    <definedName name="OfficeCountry">Contractor!$B$8</definedName>
    <definedName name="OfficeMailAddress">Contractor!$B$6</definedName>
    <definedName name="optAmendments">ESA!$B$15</definedName>
    <definedName name="optAtlas" localSheetId="4">Contractor!#REF!</definedName>
    <definedName name="optAtlas">Contractor!#REF!</definedName>
    <definedName name="optAtlasEPC" localSheetId="4">[1]Contractor!#REF!</definedName>
    <definedName name="optAtlasEPC">[1]Contractor!#REF!</definedName>
    <definedName name="optAtlasPC" localSheetId="4">[1]Contractor!#REF!</definedName>
    <definedName name="optAtlasPC">[1]Contractor!#REF!</definedName>
    <definedName name="optCFI">ESA!$B$51</definedName>
    <definedName name="optChap11b">Contractor!$B$20</definedName>
    <definedName name="optContractualPhasing">Contractor!$B$23</definedName>
    <definedName name="optESAEstablishment">Contractor!$B$15</definedName>
    <definedName name="optHardware">Contractor!$B$36</definedName>
    <definedName name="optHardwareChap">Contractor!$B$37</definedName>
    <definedName name="optHardwareDate">Contractor!$B$38</definedName>
    <definedName name="optIsDraft">ESA!$B$4</definedName>
    <definedName name="optItems">ESA!$B$54</definedName>
    <definedName name="optKeyPers">ESA!$B$48</definedName>
    <definedName name="optKeyPersonnel">Contractor!$B$91</definedName>
    <definedName name="optNegotiation">ESA!$B$11</definedName>
    <definedName name="optSME">Contractor!$B$52</definedName>
    <definedName name="optSoftware">Contractor!$B$31</definedName>
    <definedName name="optSoftwareChap">Contractor!$B$33</definedName>
    <definedName name="optSoftwareDate">Contractor!$B$34</definedName>
    <definedName name="optSoftwareKeywords">Contractor!$B$32</definedName>
    <definedName name="optSubs">Contractor!$B$51</definedName>
    <definedName name="optTypePrice">Contractor!$B$44</definedName>
    <definedName name="optTypePrice_phase2">Contractor!$B$45</definedName>
    <definedName name="optVATExemption">ESA!$B$8</definedName>
    <definedName name="phases" localSheetId="4">[1]Contractor!#REF!</definedName>
    <definedName name="phases">[1]Contractor!#REF!</definedName>
    <definedName name="priceCompLocator">MPP_APP!$B$5</definedName>
    <definedName name="priceCompositionLocator" localSheetId="4">Appendix_Tables!#REF!</definedName>
    <definedName name="priceCompositionLocator">#REF!</definedName>
    <definedName name="PriceNum">Contractor!$B$42</definedName>
    <definedName name="PriceWords">Contractor!$B$43</definedName>
    <definedName name="PrimaryTechnicalContactName">ESA!$B$25</definedName>
    <definedName name="PrimaryTechnicalName">ESA!$B$28</definedName>
    <definedName name="progRef">ESA!$B$59</definedName>
    <definedName name="projectInfoLocator" localSheetId="4">Appendix_Tables!#REF!</definedName>
    <definedName name="projectInfoLocator">#REF!</definedName>
    <definedName name="ProposalDate">Contractor!$B$22</definedName>
    <definedName name="ProposalReferenceNumber">Contractor!$B$21</definedName>
    <definedName name="satManufact" localSheetId="4">Contractor!#REF!</definedName>
    <definedName name="satManufact">Contractor!#REF!</definedName>
    <definedName name="satName" localSheetId="4">Contractor!#REF!</definedName>
    <definedName name="satName">Contractor!#REF!</definedName>
    <definedName name="segmentColumn" localSheetId="4">#REF!</definedName>
    <definedName name="segmentColumn">#REF!</definedName>
    <definedName name="SigningAuthorityFunction">Contractor!$B$11</definedName>
    <definedName name="SigningAuthorityName">Contractor!$B$10</definedName>
    <definedName name="tableTIAContact">ESA!$A$34:$B$36</definedName>
    <definedName name="TitleOfContract">Contractor!$B$13</definedName>
    <definedName name="versionNb">READ_ME!$B$27</definedName>
    <definedName name="yearContractAward">ESA!$B$5</definedName>
    <definedName name="yearPublication" localSheetId="4">[1]Contractor!#REF!</definedName>
    <definedName name="yearPublication">[1]Contractor!#REF!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 i="1" l="1"/>
  <c r="A2" i="4" l="1"/>
  <c r="B9" i="1" l="1"/>
  <c r="R7" i="3" l="1"/>
  <c r="R6" i="3"/>
  <c r="R5" i="3"/>
  <c r="R4" i="3"/>
  <c r="Q8" i="3"/>
  <c r="Q7" i="3"/>
  <c r="Q6" i="3"/>
  <c r="Q5" i="3"/>
  <c r="Q4" i="3"/>
  <c r="F26" i="14" l="1"/>
  <c r="B60" i="1" l="1"/>
  <c r="B17" i="15" l="1"/>
  <c r="B16" i="15"/>
  <c r="B7" i="15"/>
  <c r="B6" i="15"/>
  <c r="G13" i="15" l="1"/>
  <c r="G3" i="15"/>
  <c r="B13" i="15"/>
  <c r="B3" i="15"/>
  <c r="M16" i="15"/>
  <c r="K16" i="15"/>
  <c r="J16" i="15"/>
  <c r="H16" i="15"/>
  <c r="B26" i="14"/>
  <c r="D17" i="15"/>
  <c r="D16" i="15"/>
  <c r="C7" i="15"/>
  <c r="C6" i="15"/>
  <c r="F6" i="14"/>
  <c r="B6" i="14"/>
  <c r="E16" i="15"/>
  <c r="K6" i="15"/>
  <c r="M6" i="15"/>
  <c r="J6" i="15"/>
  <c r="E6" i="15"/>
  <c r="H6" i="15"/>
  <c r="B24" i="14"/>
  <c r="C24" i="14" s="1"/>
  <c r="B23" i="14"/>
  <c r="C23" i="14" s="1"/>
  <c r="B22" i="14"/>
  <c r="C22" i="14" s="1"/>
  <c r="L6" i="15" l="1"/>
  <c r="L16" i="15"/>
  <c r="B19" i="15"/>
  <c r="C19" i="15" s="1"/>
  <c r="B9" i="15"/>
  <c r="C9" i="15" s="1"/>
  <c r="B8" i="15"/>
  <c r="C8" i="15" s="1"/>
  <c r="B18" i="15"/>
  <c r="C18" i="15" s="1"/>
  <c r="B10" i="15"/>
  <c r="D10" i="15" s="1"/>
  <c r="B20" i="15"/>
  <c r="D20" i="15" s="1"/>
  <c r="C16" i="15"/>
  <c r="C17" i="15"/>
  <c r="D6" i="15"/>
  <c r="D7" i="15"/>
  <c r="D19" i="15" l="1"/>
  <c r="C10" i="15"/>
  <c r="D8" i="15"/>
  <c r="D9" i="15"/>
  <c r="C20" i="15"/>
  <c r="D18" i="15"/>
  <c r="D21" i="15" l="1"/>
  <c r="D11" i="15"/>
  <c r="A45" i="1"/>
  <c r="A44" i="1"/>
  <c r="B24" i="1"/>
  <c r="H5" i="14" l="1"/>
  <c r="I5" i="14"/>
  <c r="B91" i="1"/>
  <c r="C25" i="1" l="1"/>
  <c r="B64" i="1" l="1"/>
  <c r="B63" i="1"/>
  <c r="D5" i="2" l="1"/>
  <c r="D4" i="2"/>
  <c r="C54" i="2" l="1"/>
  <c r="C51" i="2"/>
</calcChain>
</file>

<file path=xl/sharedStrings.xml><?xml version="1.0" encoding="utf-8"?>
<sst xmlns="http://schemas.openxmlformats.org/spreadsheetml/2006/main" count="444" uniqueCount="310">
  <si>
    <t>ESA Establishment</t>
  </si>
  <si>
    <t>Contractual Phasing</t>
  </si>
  <si>
    <t>Contractor full name</t>
  </si>
  <si>
    <t>ISO country code</t>
  </si>
  <si>
    <t>Title of Contract</t>
  </si>
  <si>
    <t>Draft contract</t>
  </si>
  <si>
    <t>ESA establishment</t>
  </si>
  <si>
    <t>Registered office - Mail address</t>
  </si>
  <si>
    <t>Registered office - Country</t>
  </si>
  <si>
    <t>Drop down choices</t>
  </si>
  <si>
    <t>ESTEC, The Netherlands</t>
  </si>
  <si>
    <t>ECSAT, United Kingdom</t>
  </si>
  <si>
    <t>TBD</t>
  </si>
  <si>
    <t>Signing authority name</t>
  </si>
  <si>
    <t>Signing authority function</t>
  </si>
  <si>
    <t xml:space="preserve">ARTICLE 1 - SUBJECT OF THE CONTRACT </t>
  </si>
  <si>
    <t>Yes</t>
  </si>
  <si>
    <t>No</t>
  </si>
  <si>
    <t>TBD/Yes/No</t>
  </si>
  <si>
    <t>No/Yes</t>
  </si>
  <si>
    <t>Yes/No</t>
  </si>
  <si>
    <t>Contractor's Proposal reference number</t>
  </si>
  <si>
    <t>Contractor's Proposal date</t>
  </si>
  <si>
    <t xml:space="preserve">ARTICLE 2 - DELIVERY </t>
  </si>
  <si>
    <t>Delivery date of draft version of the Final Report</t>
  </si>
  <si>
    <t>Software deliverable</t>
  </si>
  <si>
    <t>Contractor's Proposal chapter</t>
  </si>
  <si>
    <t>Delivery date of the software</t>
  </si>
  <si>
    <t>Hardware deliverable</t>
  </si>
  <si>
    <t>Delivery date of the hardware</t>
  </si>
  <si>
    <t xml:space="preserve">ARTICLE 3 - PRICE &amp; PAYMENT </t>
  </si>
  <si>
    <t>Contract price in euro (numerical)</t>
  </si>
  <si>
    <t>Contract price in euro (in words)</t>
  </si>
  <si>
    <t>Company Name</t>
  </si>
  <si>
    <t>Entity Code</t>
  </si>
  <si>
    <t>Type P/Prime; SI/Subco Indirect</t>
  </si>
  <si>
    <t>Total cost in euro, exclusive of profit (numerical)</t>
  </si>
  <si>
    <t>Type of price</t>
  </si>
  <si>
    <t>Ceiling Price</t>
  </si>
  <si>
    <t>Firm Fixed Price</t>
  </si>
  <si>
    <t>Subcontractors involved, paid by the Prime</t>
  </si>
  <si>
    <t>ARTICLE 5 - COMPLEMENTS AND AMENDMENTS TO THE GCC</t>
  </si>
  <si>
    <t>CLAUSE 2: APPROVAL AND ENTRY INTO FORCE</t>
  </si>
  <si>
    <t>Director General representative</t>
  </si>
  <si>
    <t>DG Representative</t>
  </si>
  <si>
    <t>Ms M. Vaissiere</t>
  </si>
  <si>
    <t>CLAUSE 5: THE PARTIES’ REPRESENTATIVES</t>
  </si>
  <si>
    <t>Filled by ESA</t>
  </si>
  <si>
    <t>Agency Technical Officer</t>
  </si>
  <si>
    <t>With copy to:</t>
  </si>
  <si>
    <t xml:space="preserve">To: </t>
  </si>
  <si>
    <t>Correspondence for technical matters</t>
  </si>
  <si>
    <t xml:space="preserve">All progress reports: TIA Representative </t>
  </si>
  <si>
    <t>Contractual/administrative matter: Agency Contracts Officer</t>
  </si>
  <si>
    <t>Technical matters: Agency Technical Officer</t>
  </si>
  <si>
    <t>Correspondence for contractual/administrative matters</t>
  </si>
  <si>
    <t>Technical matters: Contractor Technical Officer</t>
  </si>
  <si>
    <t>CLAUSE 9: KEY PERSONNEL</t>
  </si>
  <si>
    <t xml:space="preserve">The  Contractor's key personnel is listed in </t>
  </si>
  <si>
    <t xml:space="preserve">Contractor's key personnel </t>
  </si>
  <si>
    <t>Contractor's Proposal</t>
  </si>
  <si>
    <t>CLAUSE 34: APPLICABLE LAW</t>
  </si>
  <si>
    <t>Country of applicable law</t>
  </si>
  <si>
    <t>CLAUSE 35: DISPUTE RESOLUTION</t>
  </si>
  <si>
    <t>Sooper Dooper Developers B.V.</t>
  </si>
  <si>
    <t>VAT Exemption</t>
  </si>
  <si>
    <t>VAT Exemption Certificate Issued</t>
  </si>
  <si>
    <t>Exemption under national law</t>
  </si>
  <si>
    <t>Prime is a Swiss entity</t>
  </si>
  <si>
    <t>Contract Number</t>
  </si>
  <si>
    <t>SDD</t>
  </si>
  <si>
    <t>9876 YZ  Mount Elsewhere</t>
  </si>
  <si>
    <t>NL</t>
  </si>
  <si>
    <t>Den Haag, the Netherlands</t>
  </si>
  <si>
    <t>Vol. [2] chapter [3]</t>
  </si>
  <si>
    <t>Vol. [3] chapter [2]</t>
  </si>
  <si>
    <t>Negotiation meeting</t>
  </si>
  <si>
    <t>If yes, date of the negotiation meeting</t>
  </si>
  <si>
    <t>Vol. [1] chapter [1]</t>
  </si>
  <si>
    <t>Netherlands</t>
  </si>
  <si>
    <t>P</t>
  </si>
  <si>
    <t>SI</t>
  </si>
  <si>
    <t>1. Provide contract information</t>
  </si>
  <si>
    <t>2. Generate the contract</t>
  </si>
  <si>
    <t>INSTRUCTIONS TO GENERATE THE CONTRACT</t>
  </si>
  <si>
    <t>Your PDF and Word (read-only) contract is generated in the same folder.</t>
  </si>
  <si>
    <t xml:space="preserve">Town and country for arbitration proceedings </t>
  </si>
  <si>
    <t>Ref…</t>
  </si>
  <si>
    <t>If yes, type of communication</t>
  </si>
  <si>
    <t>Type of communication</t>
  </si>
  <si>
    <t>Letter</t>
  </si>
  <si>
    <t>Email</t>
  </si>
  <si>
    <t xml:space="preserve">If yes, date (and time) </t>
  </si>
  <si>
    <t>Country</t>
  </si>
  <si>
    <t>Åland Islands</t>
  </si>
  <si>
    <t>AX</t>
  </si>
  <si>
    <t>Albania</t>
  </si>
  <si>
    <t>AL</t>
  </si>
  <si>
    <t>Andorra</t>
  </si>
  <si>
    <t>AD</t>
  </si>
  <si>
    <t>Austria</t>
  </si>
  <si>
    <t>AT</t>
  </si>
  <si>
    <t>Belarus</t>
  </si>
  <si>
    <t>BY</t>
  </si>
  <si>
    <t>Belgium</t>
  </si>
  <si>
    <t>BE</t>
  </si>
  <si>
    <t>Bosnia and Herzegovina</t>
  </si>
  <si>
    <t>BA</t>
  </si>
  <si>
    <t>Bulgaria</t>
  </si>
  <si>
    <t>BG</t>
  </si>
  <si>
    <t>Croatia</t>
  </si>
  <si>
    <t>HR</t>
  </si>
  <si>
    <t>Czechia</t>
  </si>
  <si>
    <t>CZ</t>
  </si>
  <si>
    <t>Denmark</t>
  </si>
  <si>
    <t>DK</t>
  </si>
  <si>
    <t>Estonia</t>
  </si>
  <si>
    <t>EE</t>
  </si>
  <si>
    <t>Faroe Islands</t>
  </si>
  <si>
    <t>FO</t>
  </si>
  <si>
    <t>Finland</t>
  </si>
  <si>
    <t>FI</t>
  </si>
  <si>
    <t>France</t>
  </si>
  <si>
    <t>FR</t>
  </si>
  <si>
    <t>Germany</t>
  </si>
  <si>
    <t>DE</t>
  </si>
  <si>
    <t>Gibraltar</t>
  </si>
  <si>
    <t>GI</t>
  </si>
  <si>
    <t>Greece</t>
  </si>
  <si>
    <t>GR</t>
  </si>
  <si>
    <t>Guernsey</t>
  </si>
  <si>
    <t>GG</t>
  </si>
  <si>
    <t>Holy See</t>
  </si>
  <si>
    <t>VA</t>
  </si>
  <si>
    <t>Hungary</t>
  </si>
  <si>
    <t>HU</t>
  </si>
  <si>
    <t>Iceland</t>
  </si>
  <si>
    <t>IS</t>
  </si>
  <si>
    <t>Ireland</t>
  </si>
  <si>
    <t>IE</t>
  </si>
  <si>
    <t>Isle of Man</t>
  </si>
  <si>
    <t>IM</t>
  </si>
  <si>
    <t>Italy</t>
  </si>
  <si>
    <t>IT</t>
  </si>
  <si>
    <t>Jersey</t>
  </si>
  <si>
    <t>JE</t>
  </si>
  <si>
    <t>Latvia</t>
  </si>
  <si>
    <t>LV</t>
  </si>
  <si>
    <t>Liechtenstein</t>
  </si>
  <si>
    <t>LI</t>
  </si>
  <si>
    <t>Lithuania</t>
  </si>
  <si>
    <t>LT</t>
  </si>
  <si>
    <t>Luxembourg</t>
  </si>
  <si>
    <t>LU</t>
  </si>
  <si>
    <t>Macedonia (the former Yugoslav Republic of)</t>
  </si>
  <si>
    <t>MK</t>
  </si>
  <si>
    <t>Malta</t>
  </si>
  <si>
    <t>MT</t>
  </si>
  <si>
    <t>Moldova (Republic of)</t>
  </si>
  <si>
    <t>MD</t>
  </si>
  <si>
    <t>Monaco</t>
  </si>
  <si>
    <t>MC</t>
  </si>
  <si>
    <t>Montenegro</t>
  </si>
  <si>
    <t>ME</t>
  </si>
  <si>
    <t>Norway</t>
  </si>
  <si>
    <t>NO</t>
  </si>
  <si>
    <t>Poland</t>
  </si>
  <si>
    <t>PL</t>
  </si>
  <si>
    <t>Portugal</t>
  </si>
  <si>
    <t>PT</t>
  </si>
  <si>
    <t>Romania</t>
  </si>
  <si>
    <t>RO</t>
  </si>
  <si>
    <t>Russian Federation</t>
  </si>
  <si>
    <t>RU</t>
  </si>
  <si>
    <t>San Marino</t>
  </si>
  <si>
    <t>SM</t>
  </si>
  <si>
    <t>Serbia</t>
  </si>
  <si>
    <t>RS</t>
  </si>
  <si>
    <t>Slovakia</t>
  </si>
  <si>
    <t>SK</t>
  </si>
  <si>
    <t>Slovenia</t>
  </si>
  <si>
    <t>Spain</t>
  </si>
  <si>
    <t>ES</t>
  </si>
  <si>
    <t>Svalbard and Jan Mayen</t>
  </si>
  <si>
    <t>SJ</t>
  </si>
  <si>
    <t>Sweden</t>
  </si>
  <si>
    <t>SE</t>
  </si>
  <si>
    <t>Switzerland</t>
  </si>
  <si>
    <t>CH</t>
  </si>
  <si>
    <t>Ukraine</t>
  </si>
  <si>
    <t>UA</t>
  </si>
  <si>
    <t>GB</t>
  </si>
  <si>
    <t>United Kingdom</t>
  </si>
  <si>
    <t>ISO Code</t>
  </si>
  <si>
    <t>ISO Code ordered</t>
  </si>
  <si>
    <t>Title</t>
  </si>
  <si>
    <t xml:space="preserve">Mr  </t>
  </si>
  <si>
    <t xml:space="preserve">Ms  </t>
  </si>
  <si>
    <r>
      <t>Contractor abbreviated name</t>
    </r>
    <r>
      <rPr>
        <i/>
        <sz val="11"/>
        <color rgb="FF4D4F53"/>
        <rFont val="Georgia"/>
        <family val="1"/>
      </rPr>
      <t xml:space="preserve"> (if applicable)</t>
    </r>
  </si>
  <si>
    <r>
      <rPr>
        <b/>
        <sz val="26"/>
        <color rgb="FF008542"/>
        <rFont val="Georgia"/>
        <family val="1"/>
      </rPr>
      <t>→</t>
    </r>
    <r>
      <rPr>
        <b/>
        <sz val="20"/>
        <color rgb="FF008542"/>
        <rFont val="Georgia"/>
        <family val="1"/>
      </rPr>
      <t xml:space="preserve"> </t>
    </r>
    <r>
      <rPr>
        <sz val="20"/>
        <color rgb="FF008542"/>
        <rFont val="Georgia"/>
        <family val="1"/>
      </rPr>
      <t>TO BE FILLED BY THE TENDERER</t>
    </r>
  </si>
  <si>
    <r>
      <t>List of dates for each draft Phase Report</t>
    </r>
    <r>
      <rPr>
        <i/>
        <sz val="11"/>
        <color rgb="FF4D4F53"/>
        <rFont val="Georgia"/>
        <family val="1"/>
      </rPr>
      <t xml:space="preserve"> (separated by </t>
    </r>
    <r>
      <rPr>
        <b/>
        <i/>
        <sz val="11"/>
        <color rgb="FF4D4F53"/>
        <rFont val="Georgia"/>
        <family val="1"/>
      </rPr>
      <t>;</t>
    </r>
    <r>
      <rPr>
        <i/>
        <sz val="11"/>
        <color rgb="FF4D4F53"/>
        <rFont val="Georgia"/>
        <family val="1"/>
      </rPr>
      <t xml:space="preserve"> )</t>
    </r>
  </si>
  <si>
    <r>
      <t xml:space="preserve">Details </t>
    </r>
    <r>
      <rPr>
        <i/>
        <sz val="11"/>
        <color rgb="FF4D4F53"/>
        <rFont val="Georgia"/>
        <family val="1"/>
      </rPr>
      <t>(remove the irrelevant keywords)</t>
    </r>
  </si>
  <si>
    <t xml:space="preserve">Name  </t>
  </si>
  <si>
    <t xml:space="preserve">Phone  </t>
  </si>
  <si>
    <t xml:space="preserve">E-mail  </t>
  </si>
  <si>
    <t xml:space="preserve">Mail address  </t>
  </si>
  <si>
    <r>
      <rPr>
        <b/>
        <sz val="26"/>
        <color rgb="FF0098DB"/>
        <rFont val="Georgia"/>
        <family val="1"/>
      </rPr>
      <t>→</t>
    </r>
    <r>
      <rPr>
        <b/>
        <sz val="20"/>
        <color rgb="FF0098DB"/>
        <rFont val="Georgia"/>
        <family val="1"/>
      </rPr>
      <t xml:space="preserve"> </t>
    </r>
    <r>
      <rPr>
        <sz val="20"/>
        <color rgb="FF0098DB"/>
        <rFont val="Georgia"/>
        <family val="1"/>
      </rPr>
      <t>TO BE FILLED BY ESA</t>
    </r>
  </si>
  <si>
    <r>
      <t>If yes, minutes of negotiation meeting reference</t>
    </r>
    <r>
      <rPr>
        <i/>
        <sz val="11"/>
        <rFont val="Georgia"/>
        <family val="1"/>
      </rPr>
      <t xml:space="preserve"> </t>
    </r>
    <r>
      <rPr>
        <i/>
        <sz val="11"/>
        <color rgb="FF4D4F53"/>
        <rFont val="Georgia"/>
        <family val="1"/>
      </rPr>
      <t>(optional)</t>
    </r>
  </si>
  <si>
    <t xml:space="preserve">e-mail  </t>
  </si>
  <si>
    <t>EXAMPLES</t>
  </si>
  <si>
    <t>Write in black text fields. Some examples are available on the right.</t>
  </si>
  <si>
    <t>Proposal amended by Negotiation</t>
  </si>
  <si>
    <t>CLAUSE 11: CUSTOMER FURNISHED ITEMS</t>
  </si>
  <si>
    <t>Will the Agency provide Customer Furnished Items?</t>
  </si>
  <si>
    <t>CLAUSE 12: ITEMS MADE AVAILABLE BY THE AGENCY</t>
  </si>
  <si>
    <t>Will the Agency make items available to the Contractor?</t>
  </si>
  <si>
    <t>Msi</t>
  </si>
  <si>
    <t>MS1</t>
  </si>
  <si>
    <t>MS2</t>
  </si>
  <si>
    <t>MS3</t>
  </si>
  <si>
    <t>MS4</t>
  </si>
  <si>
    <t>MS5</t>
  </si>
  <si>
    <t>Is SME? 
 (Yes/No)</t>
  </si>
  <si>
    <t>Country 
(ISO Code)</t>
  </si>
  <si>
    <t>Do you meet this "Smart Contract" conditions ?</t>
  </si>
  <si>
    <t>You can use this tool if:</t>
  </si>
  <si>
    <t>Total Price in EUR</t>
  </si>
  <si>
    <t>P/SI</t>
  </si>
  <si>
    <t>v</t>
  </si>
  <si>
    <r>
      <t xml:space="preserve">Save the Excel in the same folder as the Word template. </t>
    </r>
    <r>
      <rPr>
        <b/>
        <sz val="11"/>
        <color theme="1"/>
        <rFont val="Georgia"/>
        <family val="1"/>
      </rPr>
      <t>DO NOT CHANGE ITS NAME</t>
    </r>
  </si>
  <si>
    <t>Additional information to generate the Notification Of Commitment</t>
  </si>
  <si>
    <t>Budget lines</t>
  </si>
  <si>
    <t>Programme reference</t>
  </si>
  <si>
    <t>ITT/RFQ Number</t>
  </si>
  <si>
    <t>123 Green Road</t>
  </si>
  <si>
    <t>Mr Sooper Dooper</t>
  </si>
  <si>
    <t>Chief Executive Officer</t>
  </si>
  <si>
    <t>Year of contract award</t>
  </si>
  <si>
    <t xml:space="preserve">twenty thousand </t>
  </si>
  <si>
    <t>Is Tenderer or any subcontractor recognised by ESA as SME?</t>
  </si>
  <si>
    <t>Proposal Amendments</t>
  </si>
  <si>
    <t>ESA Mail Address</t>
  </si>
  <si>
    <t>Price Breakdown</t>
  </si>
  <si>
    <t>software, mathematical models, data files, design files and computer programmes</t>
  </si>
  <si>
    <t>Please note that this procedure needs to enable Word macros. If your company safety policy doesn't allow you to enable Office macros, please follow only the step 1 "Provide contract information" and return this Excel form completed to your ESA Contracts Officer.</t>
  </si>
  <si>
    <t xml:space="preserve">  </t>
  </si>
  <si>
    <t>ESA/ESTEC, 
Keplerlaan 1,
2201 AZ Noordwijk, 
The Netherlands</t>
  </si>
  <si>
    <t>ESA/ECSAT,
Fermi Avenue,
Harwell, Didcot OX11 0FD,
The United Kingdom</t>
  </si>
  <si>
    <t>Canada</t>
  </si>
  <si>
    <t>CA</t>
  </si>
  <si>
    <t>Go to the "Contractor" sheet of this file.</t>
  </si>
  <si>
    <t>Use drop-downs for green text fields.</t>
  </si>
  <si>
    <r>
      <t xml:space="preserve">Double click on the Word file </t>
    </r>
    <r>
      <rPr>
        <b/>
        <sz val="11"/>
        <color theme="1"/>
        <rFont val="Georgia"/>
        <family val="1"/>
      </rPr>
      <t>"esa_contract_template.dotm".</t>
    </r>
  </si>
  <si>
    <r>
      <t xml:space="preserve">Accept to </t>
    </r>
    <r>
      <rPr>
        <b/>
        <sz val="11"/>
        <color theme="1"/>
        <rFont val="Georgia"/>
        <family val="1"/>
      </rPr>
      <t>enable the macro.</t>
    </r>
  </si>
  <si>
    <r>
      <t xml:space="preserve">There are </t>
    </r>
    <r>
      <rPr>
        <b/>
        <sz val="11"/>
        <color theme="1"/>
        <rFont val="Georgia"/>
        <family val="1"/>
      </rPr>
      <t>no contractual reservations.</t>
    </r>
  </si>
  <si>
    <t>May be modified by ESA</t>
  </si>
  <si>
    <t>Among: software, mathematical models, data files, design files, computer programmes</t>
  </si>
  <si>
    <t>Minutes of negotiation meeting</t>
  </si>
  <si>
    <t>Registered office - Post Code and City</t>
  </si>
  <si>
    <t>Milestone (MS) Description</t>
  </si>
  <si>
    <t>Schedule Date</t>
  </si>
  <si>
    <t>Payments from ESA to Contractor
(in Euro)</t>
  </si>
  <si>
    <t xml:space="preserve">Country (ISO code) </t>
  </si>
  <si>
    <t>Prime (P)</t>
  </si>
  <si>
    <t>Country
(ISO Code)</t>
  </si>
  <si>
    <t xml:space="preserve">Advance Payment
(in Euro)
</t>
  </si>
  <si>
    <t>Offset against</t>
  </si>
  <si>
    <t>Offset by 
(in Euro)</t>
  </si>
  <si>
    <t>Condition for release of the Advance Payment</t>
  </si>
  <si>
    <t>Upon signature of the Contract by both Parties</t>
  </si>
  <si>
    <t>TOTAL</t>
  </si>
  <si>
    <t>20/02/2018;22/03/2019</t>
  </si>
  <si>
    <t>ESA Activity code</t>
  </si>
  <si>
    <t>Main objective of the contract</t>
  </si>
  <si>
    <t>Mr N. Appleyard</t>
  </si>
  <si>
    <t>Number of phases</t>
  </si>
  <si>
    <t>Phase</t>
  </si>
  <si>
    <t>BDR</t>
  </si>
  <si>
    <t>FAT</t>
  </si>
  <si>
    <t>Milestone Date</t>
  </si>
  <si>
    <t>Advance payment request</t>
  </si>
  <si>
    <t>Payment Milestone</t>
  </si>
  <si>
    <t>→ PAYMENT PLANS</t>
  </si>
  <si>
    <t>See Article 3.1</t>
  </si>
  <si>
    <t>Milestone Review (e.g. BDR)</t>
  </si>
  <si>
    <t>Payments from ESA (in Euro)</t>
  </si>
  <si>
    <t>Milestone Number</t>
  </si>
  <si>
    <t>Please fill in the MSP_APP sheet</t>
  </si>
  <si>
    <r>
      <rPr>
        <b/>
        <sz val="26"/>
        <color rgb="FFFDC82F"/>
        <rFont val="Georgia"/>
        <family val="1"/>
      </rPr>
      <t>→</t>
    </r>
    <r>
      <rPr>
        <b/>
        <sz val="20"/>
        <color rgb="FFFDC82F"/>
        <rFont val="Georgia"/>
        <family val="1"/>
      </rPr>
      <t xml:space="preserve"> APPENDIX TABLES</t>
    </r>
  </si>
  <si>
    <t>Milestones</t>
  </si>
  <si>
    <t>Milestone Breakdown</t>
  </si>
  <si>
    <t>Total advance payment (in Euro)</t>
  </si>
  <si>
    <t>Offset by (in Euro)</t>
  </si>
  <si>
    <t>Upon authorisation to proceed with Phase 2</t>
  </si>
  <si>
    <t>Total number of payment milestones</t>
  </si>
  <si>
    <t>To:</t>
  </si>
  <si>
    <t>Personal Data Protection matters: Contractor Representative</t>
  </si>
  <si>
    <t>Contractual/administrative matters: Contractor Contracts Officer</t>
  </si>
  <si>
    <t>Payment Milestones</t>
  </si>
  <si>
    <t>CrazyMap</t>
  </si>
  <si>
    <t>undertake a Feasibility Study or Demonstration Project</t>
  </si>
  <si>
    <t>XYZ-CrazyMap-0100, issue 2</t>
  </si>
  <si>
    <t>If the previous condition is not met, please contact ESA.</t>
  </si>
  <si>
    <t>1.0.3</t>
  </si>
  <si>
    <t>E/0520*</t>
  </si>
  <si>
    <t>ARTES 4.0 Business Applications</t>
  </si>
  <si>
    <t>AO/1-9305/20/NL/CLP (Issue 2.0)</t>
  </si>
  <si>
    <t>Rel.4 of 15Mar2020</t>
  </si>
  <si>
    <t>PLEASE NOTE: In case you have used the 'ARTES BA MSP-PSS Tool.xlsm' to prepare the Full Proposal, you can simply populate the tables here below by copying and pasting the values in the tables that are in the 'MPP Tables for SmartContract' worksheet.</t>
  </si>
  <si>
    <t>Fill the "MPP_APP"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</si>
</sst>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809]dd\ mmmm\ yyyy;@"/>
  </numFmts>
  <fonts count="56" x14ac:knownFonts="1">
    <font>
      <sz val="11"/>
      <color theme="1"/>
      <name val="Calibri"/>
      <family val="2"/>
      <scheme val="minor"/>
    </font>
    <font>
      <b/>
      <sz val="11"/>
      <color theme="1"/>
      <name val="Calibri"/>
      <family val="2"/>
      <scheme val="minor"/>
    </font>
    <font>
      <b/>
      <sz val="14"/>
      <color theme="1"/>
      <name val="Georgia"/>
      <family val="1"/>
    </font>
    <font>
      <sz val="11"/>
      <color theme="5" tint="-0.249977111117893"/>
      <name val="Calibri"/>
      <family val="2"/>
      <scheme val="minor"/>
    </font>
    <font>
      <sz val="11"/>
      <color theme="0"/>
      <name val="Georgia"/>
      <family val="1"/>
    </font>
    <font>
      <sz val="11"/>
      <name val="Georgia"/>
      <family val="1"/>
    </font>
    <font>
      <b/>
      <sz val="11"/>
      <color theme="1"/>
      <name val="Georgia"/>
      <family val="1"/>
    </font>
    <font>
      <sz val="11"/>
      <color theme="5" tint="-0.249977111117893"/>
      <name val="Georgia"/>
      <family val="1"/>
    </font>
    <font>
      <b/>
      <sz val="11"/>
      <color theme="6" tint="0.39997558519241921"/>
      <name val="Georgia"/>
      <family val="1"/>
    </font>
    <font>
      <sz val="11"/>
      <color theme="1"/>
      <name val="Georgia"/>
      <family val="1"/>
    </font>
    <font>
      <b/>
      <sz val="12"/>
      <color theme="0"/>
      <name val="Georgia"/>
      <family val="1"/>
    </font>
    <font>
      <b/>
      <sz val="20"/>
      <color rgb="FF008542"/>
      <name val="Georgia"/>
      <family val="1"/>
    </font>
    <font>
      <b/>
      <sz val="11"/>
      <color rgb="FF4D4F53"/>
      <name val="Georgia"/>
      <family val="1"/>
    </font>
    <font>
      <sz val="11"/>
      <color rgb="FF4D4F53"/>
      <name val="Georgia"/>
      <family val="1"/>
    </font>
    <font>
      <i/>
      <sz val="11"/>
      <color rgb="FF4D4F53"/>
      <name val="Georgia"/>
      <family val="1"/>
    </font>
    <font>
      <b/>
      <sz val="26"/>
      <color rgb="FF008542"/>
      <name val="Georgia"/>
      <family val="1"/>
    </font>
    <font>
      <sz val="20"/>
      <color rgb="FF008542"/>
      <name val="Georgia"/>
      <family val="1"/>
    </font>
    <font>
      <sz val="11"/>
      <color rgb="FF008542"/>
      <name val="Georgia"/>
      <family val="1"/>
    </font>
    <font>
      <b/>
      <i/>
      <sz val="11"/>
      <color rgb="FF4D4F53"/>
      <name val="Georgia"/>
      <family val="1"/>
    </font>
    <font>
      <b/>
      <sz val="11"/>
      <color rgb="FFC00000"/>
      <name val="Georgia"/>
      <family val="1"/>
    </font>
    <font>
      <sz val="11"/>
      <color rgb="FFC00000"/>
      <name val="Georgia"/>
      <family val="1"/>
    </font>
    <font>
      <sz val="12"/>
      <color rgb="FF008542"/>
      <name val="Georgia"/>
      <family val="1"/>
    </font>
    <font>
      <sz val="8"/>
      <color theme="1" tint="0.499984740745262"/>
      <name val="Georgia"/>
      <family val="1"/>
    </font>
    <font>
      <sz val="11"/>
      <color rgb="FF9A9B9C"/>
      <name val="Georgia"/>
      <family val="1"/>
    </font>
    <font>
      <i/>
      <sz val="11"/>
      <name val="Georgia"/>
      <family val="1"/>
    </font>
    <font>
      <b/>
      <sz val="20"/>
      <color rgb="FF0098DB"/>
      <name val="Georgia"/>
      <family val="1"/>
    </font>
    <font>
      <b/>
      <sz val="26"/>
      <color rgb="FF0098DB"/>
      <name val="Georgia"/>
      <family val="1"/>
    </font>
    <font>
      <sz val="20"/>
      <color rgb="FF0098DB"/>
      <name val="Georgia"/>
      <family val="1"/>
    </font>
    <font>
      <sz val="11"/>
      <color rgb="FF0098DB"/>
      <name val="Georgia"/>
      <family val="1"/>
    </font>
    <font>
      <sz val="12"/>
      <color rgb="FF0098DB"/>
      <name val="Georgia"/>
      <family val="1"/>
    </font>
    <font>
      <b/>
      <sz val="11"/>
      <color rgb="FF9A9B9C"/>
      <name val="Georgia"/>
      <family val="1"/>
    </font>
    <font>
      <sz val="11"/>
      <color rgb="FF9A9B9C"/>
      <name val="Calibri"/>
      <family val="2"/>
      <scheme val="minor"/>
    </font>
    <font>
      <b/>
      <sz val="20"/>
      <color rgb="FFFDC82F"/>
      <name val="Georgia"/>
      <family val="1"/>
    </font>
    <font>
      <sz val="14"/>
      <color theme="1"/>
      <name val="Georgia"/>
      <family val="1"/>
    </font>
    <font>
      <b/>
      <sz val="11"/>
      <color rgb="FF00338D"/>
      <name val="Georgia"/>
      <family val="1"/>
    </font>
    <font>
      <sz val="20"/>
      <color theme="0"/>
      <name val="Georgia"/>
      <family val="1"/>
    </font>
    <font>
      <sz val="9"/>
      <color rgb="FFC00000"/>
      <name val="Georgia"/>
      <family val="1"/>
    </font>
    <font>
      <sz val="11"/>
      <color rgb="FF9C0006"/>
      <name val="Calibri"/>
      <family val="2"/>
      <scheme val="minor"/>
    </font>
    <font>
      <sz val="16"/>
      <color theme="0"/>
      <name val="Georgia"/>
      <family val="1"/>
    </font>
    <font>
      <b/>
      <sz val="10"/>
      <color rgb="FFC00000"/>
      <name val="Georgia"/>
      <family val="1"/>
    </font>
    <font>
      <b/>
      <sz val="12"/>
      <color rgb="FFFF0000"/>
      <name val="Georgia"/>
      <family val="1"/>
    </font>
    <font>
      <b/>
      <sz val="20"/>
      <color rgb="FFFF0000"/>
      <name val="Georgia"/>
      <family val="1"/>
    </font>
    <font>
      <sz val="8"/>
      <color rgb="FFFF0000"/>
      <name val="Georgia"/>
      <family val="1"/>
    </font>
    <font>
      <sz val="11"/>
      <color rgb="FFFF0000"/>
      <name val="Georgia"/>
      <family val="1"/>
    </font>
    <font>
      <sz val="11"/>
      <color theme="7" tint="-0.249977111117893"/>
      <name val="Georgia"/>
      <family val="1"/>
    </font>
    <font>
      <b/>
      <sz val="26"/>
      <color rgb="FFFDC82F"/>
      <name val="Georgia"/>
      <family val="1"/>
    </font>
    <font>
      <b/>
      <sz val="11"/>
      <color rgb="FF0098DB"/>
      <name val="Georgia"/>
      <family val="1"/>
    </font>
    <font>
      <b/>
      <sz val="11"/>
      <name val="Georgia"/>
      <family val="1"/>
    </font>
    <font>
      <b/>
      <sz val="11"/>
      <color rgb="FF008542"/>
      <name val="Georgia"/>
      <family val="1"/>
    </font>
    <font>
      <b/>
      <sz val="12"/>
      <color theme="1"/>
      <name val="Georgia"/>
      <family val="1"/>
    </font>
    <font>
      <sz val="12"/>
      <color theme="1"/>
      <name val="Georgia"/>
      <family val="1"/>
    </font>
    <font>
      <u/>
      <sz val="11"/>
      <color theme="10"/>
      <name val="Calibri"/>
      <family val="2"/>
      <scheme val="minor"/>
    </font>
    <font>
      <sz val="11"/>
      <color rgb="FF9C0006"/>
      <name val="Georgia"/>
      <family val="1"/>
    </font>
    <font>
      <sz val="10"/>
      <name val="Georgia"/>
      <family val="1"/>
    </font>
    <font>
      <sz val="8"/>
      <color theme="1"/>
      <name val="Georgia"/>
      <family val="1"/>
    </font>
    <font>
      <sz val="9"/>
      <color theme="1"/>
      <name val="Georgia"/>
      <family val="1"/>
    </font>
  </fonts>
  <fills count="1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8542"/>
        <bgColor indexed="64"/>
      </patternFill>
    </fill>
    <fill>
      <patternFill patternType="solid">
        <fgColor rgb="FF0098DB"/>
        <bgColor indexed="64"/>
      </patternFill>
    </fill>
    <fill>
      <patternFill patternType="solid">
        <fgColor rgb="FFEFFAFF"/>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rgb="FF00338D"/>
        <bgColor indexed="64"/>
      </patternFill>
    </fill>
    <fill>
      <patternFill patternType="solid">
        <fgColor rgb="FFFFC7CE"/>
      </patternFill>
    </fill>
    <fill>
      <patternFill patternType="solid">
        <fgColor theme="4" tint="0.79998168889431442"/>
        <bgColor indexed="64"/>
      </patternFill>
    </fill>
    <fill>
      <patternFill patternType="solid">
        <fgColor rgb="FFF3F3F3"/>
        <bgColor indexed="64"/>
      </patternFill>
    </fill>
    <fill>
      <patternFill patternType="solid">
        <fgColor rgb="FFF2F2F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dotted">
        <color theme="9" tint="-0.499984740745262"/>
      </bottom>
      <diagonal/>
    </border>
    <border>
      <left/>
      <right/>
      <top/>
      <bottom style="thick">
        <color rgb="FF4D4F53"/>
      </bottom>
      <diagonal/>
    </border>
    <border>
      <left/>
      <right/>
      <top style="dotted">
        <color theme="9" tint="-0.499984740745262"/>
      </top>
      <bottom style="double">
        <color rgb="FF9A9B9C"/>
      </bottom>
      <diagonal/>
    </border>
    <border>
      <left/>
      <right/>
      <top style="double">
        <color rgb="FF9A9B9C"/>
      </top>
      <bottom style="double">
        <color rgb="FF9A9B9C"/>
      </bottom>
      <diagonal/>
    </border>
    <border>
      <left/>
      <right/>
      <top style="double">
        <color rgb="FF9A9B9C"/>
      </top>
      <bottom/>
      <diagonal/>
    </border>
    <border>
      <left/>
      <right/>
      <top style="double">
        <color rgb="FF9A9B9C"/>
      </top>
      <bottom style="medium">
        <color rgb="FFD5D6D2"/>
      </bottom>
      <diagonal/>
    </border>
    <border>
      <left/>
      <right/>
      <top/>
      <bottom style="double">
        <color rgb="FF9A9B9C"/>
      </bottom>
      <diagonal/>
    </border>
    <border>
      <left/>
      <right/>
      <top style="thick">
        <color rgb="FF4D4F53"/>
      </top>
      <bottom style="double">
        <color rgb="FF9A9B9C"/>
      </bottom>
      <diagonal/>
    </border>
    <border>
      <left/>
      <right/>
      <top style="thin">
        <color rgb="FF4D4F53"/>
      </top>
      <bottom style="double">
        <color rgb="FF9A9B9C"/>
      </bottom>
      <diagonal/>
    </border>
    <border>
      <left/>
      <right/>
      <top/>
      <bottom style="medium">
        <color rgb="FF4D4F53"/>
      </bottom>
      <diagonal/>
    </border>
    <border>
      <left style="thin">
        <color indexed="64"/>
      </left>
      <right/>
      <top/>
      <bottom/>
      <diagonal/>
    </border>
    <border>
      <left/>
      <right/>
      <top style="thin">
        <color theme="0" tint="-0.249977111117893"/>
      </top>
      <bottom/>
      <diagonal/>
    </border>
    <border>
      <left/>
      <right/>
      <top/>
      <bottom style="thin">
        <color theme="0" tint="-0.249977111117893"/>
      </bottom>
      <diagonal/>
    </border>
    <border>
      <left style="thin">
        <color theme="0" tint="-0.249977111117893"/>
      </left>
      <right/>
      <top/>
      <bottom/>
      <diagonal/>
    </border>
    <border>
      <left style="thin">
        <color indexed="64"/>
      </left>
      <right style="thin">
        <color indexed="64"/>
      </right>
      <top/>
      <bottom style="thin">
        <color indexed="64"/>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3">
    <xf numFmtId="0" fontId="0" fillId="0" borderId="0"/>
    <xf numFmtId="0" fontId="37" fillId="11" borderId="0" applyNumberFormat="0" applyBorder="0" applyAlignment="0" applyProtection="0"/>
    <xf numFmtId="0" fontId="51" fillId="0" borderId="0" applyNumberFormat="0" applyFill="0" applyBorder="0" applyAlignment="0" applyProtection="0"/>
  </cellStyleXfs>
  <cellXfs count="229">
    <xf numFmtId="0" fontId="0" fillId="0" borderId="0" xfId="0"/>
    <xf numFmtId="0" fontId="1" fillId="0" borderId="0" xfId="0" applyFont="1"/>
    <xf numFmtId="0" fontId="0" fillId="0" borderId="0" xfId="0" applyBorder="1"/>
    <xf numFmtId="0" fontId="0" fillId="2" borderId="0" xfId="0" applyFill="1" applyBorder="1"/>
    <xf numFmtId="0" fontId="0" fillId="4" borderId="0" xfId="0" applyFill="1"/>
    <xf numFmtId="0" fontId="1" fillId="4" borderId="0" xfId="0" applyFont="1" applyFill="1"/>
    <xf numFmtId="0" fontId="0" fillId="4" borderId="0" xfId="0" applyFont="1" applyFill="1"/>
    <xf numFmtId="14" fontId="0" fillId="4" borderId="0" xfId="0" applyNumberFormat="1" applyFill="1"/>
    <xf numFmtId="0" fontId="0" fillId="0" borderId="0" xfId="0" applyFont="1" applyFill="1"/>
    <xf numFmtId="0" fontId="0" fillId="0" borderId="0" xfId="0" applyFont="1"/>
    <xf numFmtId="0" fontId="0" fillId="4" borderId="0" xfId="0" applyFill="1" applyAlignment="1">
      <alignment vertical="center" wrapText="1"/>
    </xf>
    <xf numFmtId="0" fontId="0" fillId="0" borderId="0" xfId="0" applyFill="1"/>
    <xf numFmtId="0" fontId="0" fillId="4" borderId="0" xfId="0" applyFill="1" applyAlignment="1">
      <alignment horizontal="right"/>
    </xf>
    <xf numFmtId="0" fontId="0" fillId="0" borderId="0" xfId="0" applyFont="1" applyFill="1" applyAlignment="1">
      <alignment vertical="center"/>
    </xf>
    <xf numFmtId="0" fontId="0" fillId="0" borderId="0" xfId="0" applyFont="1" applyAlignment="1">
      <alignment vertical="center"/>
    </xf>
    <xf numFmtId="0" fontId="9" fillId="2" borderId="0" xfId="0" applyFont="1" applyFill="1" applyBorder="1"/>
    <xf numFmtId="0" fontId="9" fillId="0" borderId="0" xfId="0" applyFont="1" applyFill="1"/>
    <xf numFmtId="0" fontId="9" fillId="0" borderId="0" xfId="0" applyFont="1"/>
    <xf numFmtId="0" fontId="5" fillId="8" borderId="4" xfId="0" applyFont="1" applyFill="1" applyBorder="1" applyAlignment="1" applyProtection="1">
      <alignment vertical="center"/>
      <protection locked="0"/>
    </xf>
    <xf numFmtId="0" fontId="5" fillId="8" borderId="0" xfId="0" applyFont="1" applyFill="1" applyBorder="1" applyAlignment="1" applyProtection="1">
      <alignment vertical="center"/>
      <protection locked="0"/>
    </xf>
    <xf numFmtId="0" fontId="5" fillId="8" borderId="5" xfId="0" applyFont="1" applyFill="1" applyBorder="1" applyAlignment="1" applyProtection="1">
      <alignment vertical="center"/>
      <protection locked="0"/>
    </xf>
    <xf numFmtId="0" fontId="17" fillId="8" borderId="5" xfId="0" applyFont="1" applyFill="1" applyBorder="1" applyAlignment="1" applyProtection="1">
      <alignment vertical="center"/>
      <protection locked="0"/>
    </xf>
    <xf numFmtId="0" fontId="5" fillId="8" borderId="7" xfId="0" applyFont="1" applyFill="1" applyBorder="1" applyAlignment="1" applyProtection="1">
      <alignment vertical="center"/>
      <protection locked="0"/>
    </xf>
    <xf numFmtId="0" fontId="9" fillId="2" borderId="0" xfId="0" applyFont="1" applyFill="1" applyProtection="1"/>
    <xf numFmtId="0" fontId="9" fillId="0" borderId="0" xfId="0" applyFont="1" applyProtection="1">
      <protection locked="0"/>
    </xf>
    <xf numFmtId="14" fontId="5" fillId="8" borderId="5" xfId="0" applyNumberFormat="1" applyFont="1" applyFill="1" applyBorder="1" applyAlignment="1" applyProtection="1">
      <alignment horizontal="left" vertical="center"/>
      <protection locked="0"/>
    </xf>
    <xf numFmtId="0" fontId="5" fillId="8" borderId="5" xfId="0" applyFont="1" applyFill="1" applyBorder="1" applyAlignment="1" applyProtection="1">
      <alignment horizontal="left" vertical="center"/>
      <protection locked="0"/>
    </xf>
    <xf numFmtId="0" fontId="0" fillId="3" borderId="0" xfId="0" applyFill="1" applyBorder="1"/>
    <xf numFmtId="0" fontId="9" fillId="2" borderId="0" xfId="0" applyFont="1" applyFill="1" applyBorder="1" applyAlignment="1">
      <alignment horizontal="left" indent="1"/>
    </xf>
    <xf numFmtId="0" fontId="34" fillId="2" borderId="0" xfId="0" applyFont="1" applyFill="1" applyBorder="1" applyAlignment="1">
      <alignment horizontal="left" indent="1"/>
    </xf>
    <xf numFmtId="0" fontId="9" fillId="2" borderId="0" xfId="0" applyFont="1" applyFill="1" applyBorder="1" applyAlignment="1">
      <alignment horizontal="left" indent="2"/>
    </xf>
    <xf numFmtId="0" fontId="33" fillId="2" borderId="0" xfId="0" applyFont="1" applyFill="1" applyBorder="1"/>
    <xf numFmtId="0" fontId="0" fillId="3" borderId="13" xfId="0" applyFill="1" applyBorder="1"/>
    <xf numFmtId="0" fontId="0" fillId="2" borderId="14" xfId="0" applyFill="1" applyBorder="1"/>
    <xf numFmtId="0" fontId="0" fillId="3" borderId="15" xfId="0" applyFill="1" applyBorder="1"/>
    <xf numFmtId="0" fontId="5" fillId="8" borderId="8" xfId="0" applyFont="1" applyFill="1" applyBorder="1" applyAlignment="1" applyProtection="1">
      <alignment horizontal="left" vertical="center" wrapText="1"/>
      <protection locked="0"/>
    </xf>
    <xf numFmtId="0" fontId="9" fillId="2" borderId="0" xfId="0" applyFont="1" applyFill="1" applyBorder="1" applyProtection="1"/>
    <xf numFmtId="0" fontId="23" fillId="2" borderId="0" xfId="0" applyFont="1" applyFill="1" applyBorder="1" applyAlignment="1" applyProtection="1">
      <alignment horizontal="left" indent="1"/>
    </xf>
    <xf numFmtId="0" fontId="0" fillId="2" borderId="0" xfId="0" applyFont="1" applyFill="1" applyProtection="1"/>
    <xf numFmtId="0" fontId="0" fillId="0" borderId="0" xfId="0" applyFont="1" applyFill="1" applyProtection="1"/>
    <xf numFmtId="0" fontId="30" fillId="2" borderId="0" xfId="0" applyFont="1" applyFill="1" applyBorder="1" applyAlignment="1" applyProtection="1">
      <alignment horizontal="center" vertical="center"/>
    </xf>
    <xf numFmtId="0" fontId="4" fillId="2" borderId="0" xfId="0" applyFont="1" applyFill="1" applyAlignment="1" applyProtection="1">
      <alignment vertical="center"/>
    </xf>
    <xf numFmtId="0" fontId="12" fillId="2" borderId="9" xfId="0" applyFont="1" applyFill="1" applyBorder="1" applyAlignment="1" applyProtection="1">
      <alignment vertical="center"/>
    </xf>
    <xf numFmtId="0" fontId="23" fillId="2" borderId="12" xfId="0" applyFont="1" applyFill="1" applyBorder="1" applyAlignment="1" applyProtection="1">
      <alignment horizontal="left" vertical="center" indent="1"/>
    </xf>
    <xf numFmtId="0" fontId="13" fillId="2" borderId="5" xfId="0" applyFont="1" applyFill="1" applyBorder="1" applyAlignment="1" applyProtection="1">
      <alignment vertical="center"/>
    </xf>
    <xf numFmtId="0" fontId="13" fillId="2" borderId="0" xfId="0" applyFont="1" applyFill="1" applyBorder="1" applyAlignment="1" applyProtection="1">
      <alignment vertical="center"/>
    </xf>
    <xf numFmtId="0" fontId="13" fillId="2" borderId="6" xfId="0" applyFont="1" applyFill="1" applyBorder="1" applyAlignment="1" applyProtection="1">
      <alignment vertical="center"/>
    </xf>
    <xf numFmtId="0" fontId="6" fillId="2" borderId="5" xfId="0" applyFont="1" applyFill="1" applyBorder="1" applyAlignment="1" applyProtection="1">
      <alignment vertical="center"/>
    </xf>
    <xf numFmtId="0" fontId="5" fillId="2" borderId="6" xfId="0" applyFont="1" applyFill="1" applyBorder="1" applyAlignment="1" applyProtection="1">
      <alignment vertical="center"/>
    </xf>
    <xf numFmtId="0" fontId="12" fillId="2" borderId="8" xfId="0" applyFont="1" applyFill="1" applyBorder="1" applyAlignment="1" applyProtection="1">
      <alignment vertical="center"/>
    </xf>
    <xf numFmtId="14" fontId="23" fillId="2" borderId="12" xfId="0" applyNumberFormat="1" applyFont="1" applyFill="1" applyBorder="1" applyAlignment="1" applyProtection="1">
      <alignment horizontal="left" vertical="center" indent="1"/>
    </xf>
    <xf numFmtId="0" fontId="8" fillId="2" borderId="0" xfId="0" applyFont="1" applyFill="1" applyAlignment="1" applyProtection="1">
      <alignment vertical="center"/>
    </xf>
    <xf numFmtId="0" fontId="7" fillId="2" borderId="2" xfId="0" applyFont="1" applyFill="1" applyBorder="1" applyAlignment="1" applyProtection="1">
      <alignment vertical="center"/>
    </xf>
    <xf numFmtId="0" fontId="12" fillId="2" borderId="5" xfId="0" applyFont="1" applyFill="1" applyBorder="1" applyAlignment="1" applyProtection="1">
      <alignment vertical="center"/>
    </xf>
    <xf numFmtId="0" fontId="9" fillId="2" borderId="0" xfId="0" applyFont="1" applyFill="1" applyBorder="1" applyAlignment="1" applyProtection="1">
      <alignment vertical="center"/>
    </xf>
    <xf numFmtId="0" fontId="13" fillId="2" borderId="6" xfId="0" applyFont="1" applyFill="1" applyBorder="1" applyAlignment="1" applyProtection="1">
      <alignment horizontal="left" vertical="center" indent="1"/>
    </xf>
    <xf numFmtId="0" fontId="31" fillId="2" borderId="0" xfId="0" applyFont="1" applyFill="1" applyBorder="1" applyAlignment="1" applyProtection="1">
      <alignment horizontal="left" indent="1"/>
    </xf>
    <xf numFmtId="0" fontId="9" fillId="2" borderId="0" xfId="0" applyFont="1" applyFill="1" applyBorder="1" applyAlignment="1" applyProtection="1">
      <alignment horizontal="left" vertical="center"/>
    </xf>
    <xf numFmtId="0" fontId="23" fillId="2" borderId="0" xfId="0" applyFont="1" applyFill="1" applyBorder="1" applyAlignment="1" applyProtection="1">
      <alignment horizontal="left" vertical="center" indent="1"/>
    </xf>
    <xf numFmtId="0" fontId="0" fillId="2" borderId="0" xfId="0" applyFont="1" applyFill="1" applyAlignment="1" applyProtection="1">
      <alignment vertical="center"/>
    </xf>
    <xf numFmtId="0" fontId="0" fillId="0" borderId="0" xfId="0" applyFont="1" applyFill="1" applyAlignment="1" applyProtection="1">
      <alignment vertical="center"/>
    </xf>
    <xf numFmtId="0" fontId="13" fillId="2" borderId="8" xfId="0" applyFont="1" applyFill="1" applyBorder="1" applyAlignment="1" applyProtection="1">
      <alignment horizontal="left" vertical="center"/>
    </xf>
    <xf numFmtId="0" fontId="23" fillId="2" borderId="12" xfId="0" applyFont="1" applyFill="1" applyBorder="1" applyAlignment="1" applyProtection="1">
      <alignment horizontal="left" vertical="center" wrapText="1" indent="1"/>
    </xf>
    <xf numFmtId="0" fontId="13" fillId="2" borderId="6" xfId="0" applyFont="1" applyFill="1" applyBorder="1" applyAlignment="1" applyProtection="1">
      <alignment horizontal="left" vertical="center"/>
    </xf>
    <xf numFmtId="0" fontId="13" fillId="2" borderId="5" xfId="0" applyFont="1" applyFill="1" applyBorder="1" applyAlignment="1" applyProtection="1">
      <alignment horizontal="left" vertical="center"/>
    </xf>
    <xf numFmtId="0" fontId="12" fillId="2" borderId="6" xfId="0" applyFont="1" applyFill="1" applyBorder="1" applyAlignment="1" applyProtection="1">
      <alignment horizontal="left" vertical="center"/>
    </xf>
    <xf numFmtId="0" fontId="13" fillId="2" borderId="5" xfId="0" applyFont="1" applyFill="1" applyBorder="1" applyAlignment="1" applyProtection="1">
      <alignment horizontal="left" vertical="center" indent="1"/>
    </xf>
    <xf numFmtId="0" fontId="1" fillId="2" borderId="0" xfId="0" applyFont="1" applyFill="1" applyBorder="1" applyAlignment="1" applyProtection="1">
      <alignment vertical="center"/>
    </xf>
    <xf numFmtId="14" fontId="3" fillId="2" borderId="0" xfId="0" applyNumberFormat="1" applyFont="1" applyFill="1" applyBorder="1" applyAlignment="1" applyProtection="1">
      <alignment vertical="center"/>
    </xf>
    <xf numFmtId="14" fontId="23" fillId="2" borderId="12" xfId="0" applyNumberFormat="1" applyFont="1" applyFill="1" applyBorder="1" applyAlignment="1" applyProtection="1">
      <alignment horizontal="left" vertical="center" wrapText="1" indent="1"/>
    </xf>
    <xf numFmtId="0" fontId="5" fillId="2" borderId="5" xfId="0" applyFont="1" applyFill="1" applyBorder="1" applyAlignment="1" applyProtection="1">
      <alignment horizontal="left" vertical="center"/>
    </xf>
    <xf numFmtId="0" fontId="12" fillId="2" borderId="5" xfId="0" applyFont="1" applyFill="1" applyBorder="1" applyAlignment="1" applyProtection="1">
      <alignment horizontal="left" vertical="center"/>
    </xf>
    <xf numFmtId="0" fontId="0" fillId="2" borderId="0" xfId="0" applyFont="1" applyFill="1" applyBorder="1" applyAlignment="1" applyProtection="1">
      <alignment vertical="center"/>
    </xf>
    <xf numFmtId="14" fontId="5" fillId="2" borderId="5" xfId="0" applyNumberFormat="1" applyFont="1" applyFill="1" applyBorder="1" applyAlignment="1" applyProtection="1">
      <alignment horizontal="left" vertical="center"/>
    </xf>
    <xf numFmtId="0" fontId="0" fillId="2" borderId="0" xfId="0" applyFont="1" applyFill="1" applyBorder="1" applyProtection="1"/>
    <xf numFmtId="0" fontId="13" fillId="2" borderId="0" xfId="0" applyFont="1" applyFill="1" applyBorder="1" applyAlignment="1" applyProtection="1">
      <alignment horizontal="left" vertical="center"/>
    </xf>
    <xf numFmtId="0" fontId="13" fillId="2" borderId="10" xfId="0" applyFont="1" applyFill="1" applyBorder="1" applyAlignment="1" applyProtection="1">
      <alignment horizontal="left" vertical="center"/>
    </xf>
    <xf numFmtId="0" fontId="17" fillId="2" borderId="8" xfId="0" applyFont="1" applyFill="1" applyBorder="1" applyAlignment="1" applyProtection="1">
      <alignment horizontal="left" vertical="center" wrapText="1"/>
    </xf>
    <xf numFmtId="0" fontId="21" fillId="2" borderId="11" xfId="0" applyFont="1" applyFill="1" applyBorder="1" applyAlignment="1" applyProtection="1">
      <alignment vertical="center"/>
    </xf>
    <xf numFmtId="0" fontId="9" fillId="0" borderId="0" xfId="0" applyFont="1" applyFill="1" applyProtection="1"/>
    <xf numFmtId="0" fontId="23" fillId="2" borderId="8"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12" fillId="2" borderId="8" xfId="0" applyFont="1" applyFill="1" applyBorder="1" applyAlignment="1" applyProtection="1">
      <alignment horizontal="left" vertical="center"/>
    </xf>
    <xf numFmtId="0" fontId="5" fillId="2" borderId="8" xfId="0" applyFont="1" applyFill="1" applyBorder="1" applyAlignment="1" applyProtection="1">
      <alignment horizontal="left" vertical="center" wrapText="1"/>
    </xf>
    <xf numFmtId="0" fontId="13" fillId="2" borderId="8" xfId="0" applyFont="1" applyFill="1" applyBorder="1" applyAlignment="1" applyProtection="1">
      <alignment horizontal="right" vertical="center"/>
    </xf>
    <xf numFmtId="0" fontId="23" fillId="2" borderId="0" xfId="0" applyFont="1" applyFill="1" applyBorder="1" applyAlignment="1" applyProtection="1">
      <alignment horizontal="left" vertical="center" wrapText="1" indent="1"/>
    </xf>
    <xf numFmtId="0" fontId="5" fillId="2" borderId="6" xfId="0" applyFont="1" applyFill="1" applyBorder="1" applyAlignment="1" applyProtection="1">
      <alignment horizontal="left" vertical="center" wrapText="1"/>
    </xf>
    <xf numFmtId="0" fontId="0" fillId="0" borderId="0" xfId="0" applyFont="1" applyAlignment="1" applyProtection="1">
      <alignment vertical="center"/>
    </xf>
    <xf numFmtId="0" fontId="0" fillId="0" borderId="0" xfId="0" applyFont="1" applyBorder="1" applyAlignment="1" applyProtection="1">
      <alignment vertical="center"/>
    </xf>
    <xf numFmtId="0" fontId="9" fillId="0" borderId="0" xfId="0" applyFont="1" applyFill="1" applyBorder="1" applyProtection="1"/>
    <xf numFmtId="0" fontId="0" fillId="0" borderId="0" xfId="0" applyFont="1" applyProtection="1"/>
    <xf numFmtId="14" fontId="5" fillId="8" borderId="8" xfId="0" applyNumberFormat="1" applyFont="1" applyFill="1" applyBorder="1" applyAlignment="1" applyProtection="1">
      <alignment horizontal="left" vertical="center" wrapText="1"/>
      <protection locked="0"/>
    </xf>
    <xf numFmtId="14" fontId="5" fillId="8" borderId="5" xfId="0" applyNumberFormat="1" applyFont="1" applyFill="1" applyBorder="1" applyAlignment="1" applyProtection="1">
      <alignment horizontal="left" vertical="center" wrapText="1"/>
      <protection locked="0"/>
    </xf>
    <xf numFmtId="0" fontId="17" fillId="8" borderId="8" xfId="0" applyFont="1" applyFill="1" applyBorder="1" applyAlignment="1" applyProtection="1">
      <alignment horizontal="left" vertical="center" wrapText="1"/>
      <protection locked="0"/>
    </xf>
    <xf numFmtId="0" fontId="22" fillId="2" borderId="0" xfId="0" applyFont="1" applyFill="1" applyBorder="1" applyAlignment="1" applyProtection="1">
      <alignment horizontal="left" indent="1"/>
    </xf>
    <xf numFmtId="0" fontId="9" fillId="2" borderId="0" xfId="0" applyFont="1" applyFill="1" applyBorder="1" applyAlignment="1" applyProtection="1">
      <alignment horizontal="left" indent="1"/>
    </xf>
    <xf numFmtId="0" fontId="9" fillId="2" borderId="0" xfId="0" applyFont="1" applyFill="1" applyBorder="1" applyAlignment="1" applyProtection="1">
      <alignment horizontal="left" vertical="center" indent="1"/>
    </xf>
    <xf numFmtId="0" fontId="36" fillId="2" borderId="0" xfId="0" applyFont="1" applyFill="1" applyBorder="1" applyAlignment="1" applyProtection="1">
      <alignment horizontal="left" indent="1"/>
    </xf>
    <xf numFmtId="0" fontId="0" fillId="3" borderId="0" xfId="0" applyFill="1"/>
    <xf numFmtId="0" fontId="9" fillId="2" borderId="15" xfId="0" applyFont="1" applyFill="1" applyBorder="1"/>
    <xf numFmtId="0" fontId="9" fillId="2" borderId="17" xfId="0" applyFont="1" applyFill="1" applyBorder="1"/>
    <xf numFmtId="0" fontId="9" fillId="2" borderId="18" xfId="0" applyFont="1" applyFill="1" applyBorder="1"/>
    <xf numFmtId="0" fontId="9" fillId="2" borderId="19" xfId="0" applyFont="1" applyFill="1" applyBorder="1"/>
    <xf numFmtId="0" fontId="9" fillId="2" borderId="15" xfId="0" applyFont="1" applyFill="1" applyBorder="1" applyAlignment="1">
      <alignment horizontal="left" indent="1"/>
    </xf>
    <xf numFmtId="0" fontId="20" fillId="2" borderId="15" xfId="0" applyFont="1" applyFill="1" applyBorder="1" applyAlignment="1">
      <alignment horizontal="left" indent="1"/>
    </xf>
    <xf numFmtId="0" fontId="9" fillId="12" borderId="17" xfId="0" applyFont="1" applyFill="1" applyBorder="1"/>
    <xf numFmtId="0" fontId="9" fillId="12" borderId="15" xfId="0" applyFont="1" applyFill="1" applyBorder="1" applyAlignment="1">
      <alignment horizontal="left" vertical="top" indent="2"/>
    </xf>
    <xf numFmtId="0" fontId="39" fillId="2" borderId="0" xfId="0" applyFont="1" applyFill="1" applyBorder="1" applyAlignment="1" applyProtection="1">
      <alignment horizontal="left" indent="1"/>
    </xf>
    <xf numFmtId="0" fontId="9" fillId="2" borderId="15" xfId="0" applyFont="1" applyFill="1" applyBorder="1" applyAlignment="1">
      <alignment horizontal="left" vertical="top" indent="2"/>
    </xf>
    <xf numFmtId="0" fontId="43" fillId="2" borderId="0" xfId="0" applyFont="1" applyFill="1" applyBorder="1" applyProtection="1"/>
    <xf numFmtId="0" fontId="9" fillId="3" borderId="0" xfId="0" applyFont="1" applyFill="1" applyBorder="1" applyAlignment="1">
      <alignment horizontal="right"/>
    </xf>
    <xf numFmtId="0" fontId="0" fillId="2" borderId="0" xfId="0" applyFill="1" applyProtection="1"/>
    <xf numFmtId="0" fontId="44" fillId="2" borderId="0" xfId="0" applyFont="1" applyFill="1" applyBorder="1" applyProtection="1"/>
    <xf numFmtId="0" fontId="9" fillId="0" borderId="0" xfId="0" applyFont="1" applyProtection="1"/>
    <xf numFmtId="0" fontId="19" fillId="2" borderId="0" xfId="0" applyFont="1" applyFill="1" applyAlignment="1" applyProtection="1">
      <alignment horizontal="center" vertical="center"/>
    </xf>
    <xf numFmtId="0" fontId="0" fillId="4" borderId="0" xfId="0" applyFill="1" applyAlignment="1">
      <alignment wrapText="1"/>
    </xf>
    <xf numFmtId="0" fontId="48" fillId="8" borderId="5" xfId="0" applyFont="1" applyFill="1" applyBorder="1" applyAlignment="1" applyProtection="1">
      <alignment horizontal="left" vertical="center"/>
      <protection locked="0"/>
    </xf>
    <xf numFmtId="14" fontId="48" fillId="8" borderId="5" xfId="0" applyNumberFormat="1" applyFont="1" applyFill="1" applyBorder="1" applyAlignment="1" applyProtection="1">
      <alignment horizontal="left" vertical="center"/>
      <protection locked="0"/>
    </xf>
    <xf numFmtId="0" fontId="47" fillId="8" borderId="5" xfId="0" applyFont="1" applyFill="1" applyBorder="1" applyAlignment="1" applyProtection="1">
      <alignment vertical="center" wrapText="1"/>
      <protection locked="0"/>
    </xf>
    <xf numFmtId="0" fontId="13" fillId="2" borderId="8" xfId="0" applyFont="1" applyFill="1" applyBorder="1" applyAlignment="1" applyProtection="1">
      <alignment vertical="center"/>
    </xf>
    <xf numFmtId="0" fontId="5" fillId="7" borderId="9" xfId="0" applyFont="1" applyFill="1" applyBorder="1" applyAlignment="1" applyProtection="1">
      <alignment vertical="center"/>
    </xf>
    <xf numFmtId="0" fontId="28" fillId="7" borderId="5" xfId="0" applyFont="1" applyFill="1" applyBorder="1" applyAlignment="1" applyProtection="1">
      <alignment vertical="center"/>
    </xf>
    <xf numFmtId="0" fontId="5" fillId="7" borderId="5" xfId="0" applyFont="1" applyFill="1" applyBorder="1" applyAlignment="1" applyProtection="1">
      <alignment horizontal="left" vertical="center"/>
    </xf>
    <xf numFmtId="0" fontId="2" fillId="2" borderId="0" xfId="0" applyFont="1" applyFill="1" applyBorder="1" applyAlignment="1" applyProtection="1">
      <alignment horizontal="center" vertical="center"/>
    </xf>
    <xf numFmtId="0" fontId="0" fillId="2" borderId="0" xfId="0" applyFill="1" applyBorder="1" applyProtection="1"/>
    <xf numFmtId="14" fontId="28" fillId="7" borderId="8" xfId="0" applyNumberFormat="1" applyFont="1" applyFill="1" applyBorder="1" applyAlignment="1" applyProtection="1">
      <alignment horizontal="left" vertical="center"/>
    </xf>
    <xf numFmtId="14" fontId="46" fillId="7" borderId="5" xfId="0" applyNumberFormat="1" applyFont="1" applyFill="1" applyBorder="1" applyAlignment="1" applyProtection="1">
      <alignment horizontal="left" vertical="center"/>
    </xf>
    <xf numFmtId="14" fontId="5" fillId="7" borderId="5" xfId="0" applyNumberFormat="1" applyFont="1" applyFill="1" applyBorder="1" applyAlignment="1" applyProtection="1">
      <alignment horizontal="left" vertical="center"/>
    </xf>
    <xf numFmtId="0" fontId="22" fillId="2" borderId="0" xfId="0" applyFont="1" applyFill="1" applyBorder="1" applyProtection="1"/>
    <xf numFmtId="14" fontId="28" fillId="7" borderId="5" xfId="0" applyNumberFormat="1" applyFont="1" applyFill="1" applyBorder="1" applyAlignment="1" applyProtection="1">
      <alignment horizontal="left" vertical="center"/>
    </xf>
    <xf numFmtId="14" fontId="5" fillId="2" borderId="6" xfId="0" applyNumberFormat="1" applyFont="1" applyFill="1" applyBorder="1" applyAlignment="1" applyProtection="1">
      <alignment horizontal="left" vertical="center"/>
    </xf>
    <xf numFmtId="0" fontId="13" fillId="2" borderId="0" xfId="0" applyFont="1" applyFill="1" applyBorder="1" applyAlignment="1" applyProtection="1">
      <alignment horizontal="left" vertical="center" indent="1"/>
    </xf>
    <xf numFmtId="0" fontId="29" fillId="2" borderId="11" xfId="0" applyFont="1" applyFill="1" applyBorder="1" applyAlignment="1" applyProtection="1">
      <alignment vertical="center"/>
    </xf>
    <xf numFmtId="0" fontId="13" fillId="2" borderId="8" xfId="0" applyFont="1" applyFill="1" applyBorder="1" applyAlignment="1" applyProtection="1">
      <alignment horizontal="left" vertical="center" indent="1"/>
    </xf>
    <xf numFmtId="0" fontId="21" fillId="2" borderId="0" xfId="0" applyFont="1" applyFill="1" applyBorder="1" applyAlignment="1" applyProtection="1">
      <alignment vertical="center"/>
    </xf>
    <xf numFmtId="0" fontId="12" fillId="2" borderId="8" xfId="0" applyFont="1" applyFill="1" applyBorder="1" applyAlignment="1" applyProtection="1">
      <alignment horizontal="left" vertical="center" indent="1"/>
    </xf>
    <xf numFmtId="14" fontId="5" fillId="2" borderId="8" xfId="0" applyNumberFormat="1" applyFont="1" applyFill="1" applyBorder="1" applyAlignment="1" applyProtection="1">
      <alignment horizontal="left" vertical="center"/>
    </xf>
    <xf numFmtId="0" fontId="28" fillId="2" borderId="5" xfId="0" applyFont="1" applyFill="1" applyBorder="1" applyAlignment="1" applyProtection="1">
      <alignment horizontal="right" vertical="center" indent="1"/>
    </xf>
    <xf numFmtId="14" fontId="5" fillId="7" borderId="5" xfId="0" quotePrefix="1" applyNumberFormat="1" applyFont="1" applyFill="1" applyBorder="1" applyAlignment="1" applyProtection="1">
      <alignment horizontal="left" vertical="center"/>
    </xf>
    <xf numFmtId="0" fontId="0" fillId="2" borderId="6" xfId="0" applyFill="1" applyBorder="1" applyProtection="1"/>
    <xf numFmtId="0" fontId="5" fillId="7" borderId="8" xfId="0" quotePrefix="1" applyFont="1" applyFill="1" applyBorder="1" applyAlignment="1" applyProtection="1">
      <alignment horizontal="left" vertical="center" wrapText="1"/>
    </xf>
    <xf numFmtId="0" fontId="5" fillId="7" borderId="8" xfId="0" applyFont="1" applyFill="1" applyBorder="1" applyAlignment="1" applyProtection="1">
      <alignment horizontal="left" vertical="center" wrapText="1"/>
    </xf>
    <xf numFmtId="14" fontId="28" fillId="7" borderId="8" xfId="0" applyNumberFormat="1" applyFont="1" applyFill="1" applyBorder="1" applyAlignment="1" applyProtection="1">
      <alignment horizontal="left" vertical="center" wrapText="1"/>
    </xf>
    <xf numFmtId="0" fontId="13" fillId="2" borderId="0" xfId="0" applyFont="1" applyFill="1" applyBorder="1" applyAlignment="1" applyProtection="1">
      <alignment horizontal="right" vertical="center"/>
    </xf>
    <xf numFmtId="0" fontId="7" fillId="2" borderId="0" xfId="0" applyFont="1" applyFill="1" applyBorder="1" applyProtection="1"/>
    <xf numFmtId="0" fontId="28" fillId="2" borderId="6" xfId="0" applyFont="1" applyFill="1" applyBorder="1" applyAlignment="1" applyProtection="1">
      <alignment horizontal="right" vertical="center" indent="1"/>
    </xf>
    <xf numFmtId="0" fontId="42" fillId="2" borderId="0" xfId="0" applyFont="1" applyFill="1" applyBorder="1" applyProtection="1"/>
    <xf numFmtId="0" fontId="5" fillId="7" borderId="8" xfId="0" applyFont="1" applyFill="1" applyBorder="1" applyAlignment="1" applyProtection="1">
      <alignment horizontal="left" vertical="center"/>
    </xf>
    <xf numFmtId="0" fontId="0" fillId="0" borderId="0" xfId="0" quotePrefix="1" applyBorder="1"/>
    <xf numFmtId="0" fontId="22" fillId="2" borderId="0" xfId="0" applyFont="1" applyFill="1" applyBorder="1" applyAlignment="1" applyProtection="1">
      <alignment horizontal="left" vertical="center" wrapText="1" indent="1"/>
    </xf>
    <xf numFmtId="0" fontId="9" fillId="2" borderId="15" xfId="0" applyFont="1" applyFill="1" applyBorder="1" applyAlignment="1">
      <alignment horizontal="left" indent="2"/>
    </xf>
    <xf numFmtId="3" fontId="5" fillId="8" borderId="8" xfId="0" applyNumberFormat="1" applyFont="1" applyFill="1" applyBorder="1" applyAlignment="1" applyProtection="1">
      <alignment horizontal="left" vertical="center" wrapText="1"/>
      <protection locked="0"/>
    </xf>
    <xf numFmtId="0" fontId="51" fillId="8" borderId="8" xfId="2" applyFill="1" applyBorder="1" applyAlignment="1" applyProtection="1">
      <alignment horizontal="left" vertical="center" wrapText="1"/>
      <protection locked="0"/>
    </xf>
    <xf numFmtId="0" fontId="51" fillId="7" borderId="8" xfId="2" applyFill="1" applyBorder="1" applyAlignment="1" applyProtection="1">
      <alignment horizontal="left" vertical="center" wrapText="1"/>
    </xf>
    <xf numFmtId="3" fontId="9" fillId="2" borderId="0" xfId="0" applyNumberFormat="1" applyFont="1" applyFill="1" applyBorder="1" applyAlignment="1" applyProtection="1">
      <alignment horizontal="right"/>
      <protection locked="0"/>
    </xf>
    <xf numFmtId="0" fontId="32" fillId="2" borderId="0"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wrapText="1"/>
    </xf>
    <xf numFmtId="0" fontId="9" fillId="2" borderId="0" xfId="0" applyFont="1" applyFill="1"/>
    <xf numFmtId="0" fontId="32" fillId="2" borderId="0" xfId="0" applyFont="1" applyFill="1" applyBorder="1" applyAlignment="1" applyProtection="1">
      <alignment vertical="center"/>
      <protection locked="0"/>
    </xf>
    <xf numFmtId="0" fontId="5" fillId="8" borderId="1" xfId="0" applyFont="1" applyFill="1" applyBorder="1" applyAlignment="1" applyProtection="1">
      <alignment horizontal="center" vertical="center"/>
      <protection locked="0"/>
    </xf>
    <xf numFmtId="165" fontId="9" fillId="2" borderId="0" xfId="0" applyNumberFormat="1" applyFont="1" applyFill="1" applyBorder="1"/>
    <xf numFmtId="3" fontId="5" fillId="2" borderId="0" xfId="0" applyNumberFormat="1"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protection locked="0"/>
    </xf>
    <xf numFmtId="3" fontId="5" fillId="2" borderId="0" xfId="0" applyNumberFormat="1" applyFont="1" applyFill="1" applyBorder="1" applyAlignment="1" applyProtection="1">
      <alignment horizontal="center" vertical="center"/>
      <protection locked="0"/>
    </xf>
    <xf numFmtId="0" fontId="5" fillId="2" borderId="0" xfId="0" applyFont="1" applyFill="1" applyBorder="1"/>
    <xf numFmtId="3" fontId="5" fillId="0" borderId="0" xfId="0" applyNumberFormat="1" applyFont="1" applyFill="1" applyBorder="1" applyAlignment="1" applyProtection="1">
      <alignment horizontal="left" vertical="center"/>
      <protection locked="0"/>
    </xf>
    <xf numFmtId="0" fontId="32" fillId="0" borderId="0" xfId="0" applyFont="1" applyFill="1" applyBorder="1" applyAlignment="1" applyProtection="1">
      <alignment vertical="center"/>
      <protection locked="0"/>
    </xf>
    <xf numFmtId="0" fontId="9" fillId="2" borderId="0" xfId="0" applyFont="1" applyFill="1" applyBorder="1" applyAlignment="1" applyProtection="1">
      <alignment horizontal="center"/>
      <protection locked="0"/>
    </xf>
    <xf numFmtId="0" fontId="4" fillId="5" borderId="1" xfId="0" applyFont="1" applyFill="1" applyBorder="1" applyAlignment="1" applyProtection="1">
      <alignment horizontal="center" vertical="center" wrapText="1"/>
    </xf>
    <xf numFmtId="0" fontId="9" fillId="8" borderId="1" xfId="0" applyFont="1" applyFill="1" applyBorder="1" applyAlignment="1" applyProtection="1">
      <alignment horizontal="center"/>
      <protection locked="0"/>
    </xf>
    <xf numFmtId="3" fontId="9" fillId="8" borderId="1" xfId="0" applyNumberFormat="1" applyFont="1" applyFill="1" applyBorder="1" applyAlignment="1" applyProtection="1">
      <alignment horizontal="right"/>
      <protection locked="0"/>
    </xf>
    <xf numFmtId="3" fontId="5" fillId="8" borderId="1" xfId="0" applyNumberFormat="1" applyFont="1" applyFill="1" applyBorder="1" applyAlignment="1" applyProtection="1">
      <alignment horizontal="right" vertical="center"/>
      <protection locked="0"/>
    </xf>
    <xf numFmtId="0" fontId="23" fillId="2"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5" fillId="2" borderId="0" xfId="0" applyFont="1" applyFill="1"/>
    <xf numFmtId="0" fontId="9" fillId="8" borderId="1" xfId="0" applyFont="1" applyFill="1" applyBorder="1" applyAlignment="1" applyProtection="1">
      <alignment horizontal="center" vertical="center"/>
      <protection locked="0"/>
    </xf>
    <xf numFmtId="165" fontId="9" fillId="8" borderId="1" xfId="0" applyNumberFormat="1" applyFont="1" applyFill="1" applyBorder="1" applyAlignment="1" applyProtection="1">
      <alignment horizontal="center" vertical="center"/>
      <protection locked="0"/>
    </xf>
    <xf numFmtId="0" fontId="49" fillId="13" borderId="27" xfId="0" applyFont="1" applyFill="1" applyBorder="1" applyAlignment="1" applyProtection="1">
      <alignment horizontal="center" vertical="center" wrapText="1"/>
    </xf>
    <xf numFmtId="0" fontId="49" fillId="13" borderId="28" xfId="0" applyFont="1" applyFill="1" applyBorder="1" applyAlignment="1" applyProtection="1">
      <alignment horizontal="center" vertical="center" wrapText="1"/>
    </xf>
    <xf numFmtId="0" fontId="49" fillId="13" borderId="20" xfId="0" applyFont="1" applyFill="1" applyBorder="1" applyAlignment="1" applyProtection="1">
      <alignment horizontal="center" vertical="center" wrapText="1"/>
    </xf>
    <xf numFmtId="0" fontId="50" fillId="0" borderId="22" xfId="0" applyFont="1" applyBorder="1" applyAlignment="1" applyProtection="1">
      <alignment horizontal="left" vertical="center" wrapText="1"/>
    </xf>
    <xf numFmtId="0" fontId="50" fillId="0" borderId="22" xfId="0" applyFont="1" applyBorder="1" applyAlignment="1" applyProtection="1">
      <alignment vertical="center" wrapText="1"/>
    </xf>
    <xf numFmtId="3" fontId="50" fillId="0" borderId="22" xfId="0" applyNumberFormat="1" applyFont="1" applyBorder="1" applyAlignment="1" applyProtection="1">
      <alignment vertical="center" wrapText="1"/>
    </xf>
    <xf numFmtId="0" fontId="50" fillId="2" borderId="0" xfId="0" applyFont="1" applyFill="1" applyBorder="1" applyAlignment="1" applyProtection="1">
      <alignment vertical="center" wrapText="1"/>
    </xf>
    <xf numFmtId="0" fontId="49" fillId="13" borderId="22" xfId="0" applyFont="1" applyFill="1" applyBorder="1" applyAlignment="1" applyProtection="1">
      <alignment horizontal="left" vertical="center" wrapText="1"/>
    </xf>
    <xf numFmtId="0" fontId="50" fillId="14" borderId="23" xfId="0" applyFont="1" applyFill="1" applyBorder="1" applyAlignment="1" applyProtection="1">
      <alignment horizontal="left" vertical="center" wrapText="1" indent="1"/>
    </xf>
    <xf numFmtId="0" fontId="49" fillId="13" borderId="21" xfId="0" applyFont="1" applyFill="1" applyBorder="1" applyAlignment="1" applyProtection="1">
      <alignment vertical="center" wrapText="1"/>
    </xf>
    <xf numFmtId="0" fontId="49" fillId="13" borderId="21" xfId="0" applyFont="1" applyFill="1" applyBorder="1" applyAlignment="1" applyProtection="1">
      <alignment horizontal="center" vertical="center" wrapText="1"/>
    </xf>
    <xf numFmtId="0" fontId="50" fillId="0" borderId="22" xfId="0" applyFont="1" applyBorder="1" applyAlignment="1" applyProtection="1">
      <alignment horizontal="right" vertical="center" wrapText="1"/>
    </xf>
    <xf numFmtId="3" fontId="50" fillId="0" borderId="23" xfId="0" applyNumberFormat="1" applyFont="1" applyBorder="1" applyAlignment="1" applyProtection="1">
      <alignment horizontal="right" vertical="center" wrapText="1"/>
    </xf>
    <xf numFmtId="3" fontId="50" fillId="14" borderId="23" xfId="0" applyNumberFormat="1" applyFont="1" applyFill="1" applyBorder="1" applyAlignment="1" applyProtection="1">
      <alignment horizontal="right" vertical="center" wrapText="1"/>
    </xf>
    <xf numFmtId="165" fontId="50" fillId="0" borderId="23" xfId="0" applyNumberFormat="1" applyFont="1" applyBorder="1" applyAlignment="1" applyProtection="1">
      <alignment horizontal="left" vertical="center" wrapText="1"/>
    </xf>
    <xf numFmtId="0" fontId="23" fillId="0" borderId="0" xfId="0" applyFont="1" applyFill="1" applyBorder="1" applyAlignment="1" applyProtection="1">
      <alignment horizontal="left" indent="1"/>
    </xf>
    <xf numFmtId="164" fontId="9" fillId="3" borderId="0" xfId="0" quotePrefix="1" applyNumberFormat="1" applyFont="1" applyFill="1" applyBorder="1" applyAlignment="1">
      <alignment horizontal="left"/>
    </xf>
    <xf numFmtId="0" fontId="17" fillId="2" borderId="8" xfId="0" applyFont="1" applyFill="1" applyBorder="1" applyAlignment="1" applyProtection="1">
      <alignment horizontal="right" vertical="center"/>
      <protection locked="0"/>
    </xf>
    <xf numFmtId="3" fontId="9" fillId="8" borderId="1" xfId="0" applyNumberFormat="1" applyFont="1" applyFill="1" applyBorder="1" applyAlignment="1" applyProtection="1">
      <alignment horizontal="center"/>
      <protection locked="0"/>
    </xf>
    <xf numFmtId="165" fontId="50" fillId="0" borderId="23" xfId="0" applyNumberFormat="1" applyFont="1" applyBorder="1" applyAlignment="1" applyProtection="1">
      <alignment horizontal="center" vertical="center" wrapText="1"/>
    </xf>
    <xf numFmtId="0" fontId="50" fillId="14" borderId="23" xfId="0" applyFont="1" applyFill="1" applyBorder="1" applyAlignment="1" applyProtection="1">
      <alignment horizontal="center" vertical="center" wrapText="1"/>
    </xf>
    <xf numFmtId="0" fontId="50" fillId="0" borderId="22" xfId="0" applyFont="1" applyBorder="1" applyAlignment="1" applyProtection="1">
      <alignment horizontal="center" vertical="center" wrapText="1"/>
    </xf>
    <xf numFmtId="3" fontId="50" fillId="0" borderId="22" xfId="0" applyNumberFormat="1" applyFont="1" applyBorder="1" applyAlignment="1" applyProtection="1">
      <alignment horizontal="center" vertical="center" wrapText="1"/>
    </xf>
    <xf numFmtId="0" fontId="54" fillId="0" borderId="22" xfId="0" applyFont="1" applyBorder="1" applyAlignment="1" applyProtection="1">
      <alignment horizontal="center" vertical="center" wrapText="1"/>
    </xf>
    <xf numFmtId="0" fontId="55" fillId="0" borderId="22" xfId="0" applyFont="1" applyBorder="1" applyAlignment="1" applyProtection="1">
      <alignment horizontal="center" vertical="center" wrapText="1"/>
    </xf>
    <xf numFmtId="3" fontId="50" fillId="0" borderId="23" xfId="0" applyNumberFormat="1" applyFont="1" applyBorder="1" applyAlignment="1" applyProtection="1">
      <alignment horizontal="center" vertical="center" wrapText="1"/>
    </xf>
    <xf numFmtId="3" fontId="50" fillId="14" borderId="23" xfId="0" applyNumberFormat="1" applyFont="1" applyFill="1" applyBorder="1" applyAlignment="1" applyProtection="1">
      <alignment horizontal="center" vertical="center" wrapText="1"/>
    </xf>
    <xf numFmtId="0" fontId="35" fillId="10" borderId="0" xfId="0" applyFont="1" applyFill="1" applyBorder="1" applyAlignment="1">
      <alignment horizontal="center" vertical="center"/>
    </xf>
    <xf numFmtId="0" fontId="19" fillId="2" borderId="0" xfId="0" applyFont="1" applyFill="1" applyBorder="1" applyAlignment="1">
      <alignment horizontal="center" vertical="center" wrapText="1"/>
    </xf>
    <xf numFmtId="0" fontId="38" fillId="6" borderId="0" xfId="0" applyFont="1" applyFill="1" applyBorder="1" applyAlignment="1">
      <alignment horizontal="center" vertical="center"/>
    </xf>
    <xf numFmtId="0" fontId="11" fillId="2" borderId="0" xfId="0" applyFont="1" applyFill="1" applyBorder="1" applyAlignment="1" applyProtection="1">
      <alignment horizontal="left" vertical="center"/>
    </xf>
    <xf numFmtId="0" fontId="11" fillId="2" borderId="3" xfId="0" applyFont="1" applyFill="1" applyBorder="1" applyAlignment="1" applyProtection="1">
      <alignment horizontal="left" vertical="center"/>
    </xf>
    <xf numFmtId="0" fontId="10" fillId="5" borderId="0" xfId="0" applyFont="1" applyFill="1" applyBorder="1" applyAlignment="1" applyProtection="1">
      <alignment horizontal="left" vertical="center"/>
    </xf>
    <xf numFmtId="0" fontId="20" fillId="2" borderId="6" xfId="0" applyFont="1" applyFill="1" applyBorder="1" applyAlignment="1" applyProtection="1">
      <alignment horizontal="center" vertical="center"/>
    </xf>
    <xf numFmtId="0" fontId="25" fillId="2" borderId="0" xfId="0" applyFont="1" applyFill="1" applyBorder="1" applyAlignment="1" applyProtection="1">
      <alignment horizontal="left" vertical="center"/>
    </xf>
    <xf numFmtId="0" fontId="10" fillId="6" borderId="0" xfId="0" applyFont="1" applyFill="1" applyBorder="1" applyAlignment="1" applyProtection="1">
      <alignment horizontal="left" vertical="center"/>
    </xf>
    <xf numFmtId="3" fontId="5" fillId="8" borderId="26" xfId="0" applyNumberFormat="1" applyFont="1" applyFill="1" applyBorder="1" applyAlignment="1" applyProtection="1">
      <alignment horizontal="center" vertical="center"/>
      <protection locked="0"/>
    </xf>
    <xf numFmtId="3" fontId="5" fillId="8" borderId="29" xfId="0" applyNumberFormat="1" applyFont="1" applyFill="1" applyBorder="1" applyAlignment="1" applyProtection="1">
      <alignment horizontal="center" vertical="center"/>
      <protection locked="0"/>
    </xf>
    <xf numFmtId="3" fontId="5" fillId="8" borderId="16" xfId="0" applyNumberFormat="1" applyFont="1" applyFill="1" applyBorder="1" applyAlignment="1" applyProtection="1">
      <alignment horizontal="center" vertical="center"/>
      <protection locked="0"/>
    </xf>
    <xf numFmtId="0" fontId="32" fillId="2" borderId="0" xfId="0" applyFont="1" applyFill="1" applyBorder="1" applyAlignment="1" applyProtection="1">
      <alignment horizontal="left" vertical="center"/>
    </xf>
    <xf numFmtId="0" fontId="53" fillId="2" borderId="0" xfId="0" applyFont="1" applyFill="1" applyBorder="1" applyAlignment="1" applyProtection="1">
      <alignment horizontal="left" vertical="center" wrapText="1"/>
      <protection locked="0"/>
    </xf>
    <xf numFmtId="0" fontId="9" fillId="2" borderId="0" xfId="0" applyFont="1" applyFill="1" applyAlignment="1" applyProtection="1">
      <alignment horizontal="left"/>
    </xf>
    <xf numFmtId="0" fontId="50" fillId="0" borderId="24" xfId="0" applyFont="1" applyBorder="1" applyAlignment="1" applyProtection="1">
      <alignment horizontal="right" vertical="center" wrapText="1"/>
    </xf>
    <xf numFmtId="0" fontId="50" fillId="0" borderId="25" xfId="0" applyFont="1" applyBorder="1" applyAlignment="1" applyProtection="1">
      <alignment horizontal="right" vertical="center" wrapText="1"/>
    </xf>
    <xf numFmtId="0" fontId="50" fillId="0" borderId="22" xfId="0" applyFont="1" applyBorder="1" applyAlignment="1" applyProtection="1">
      <alignment horizontal="right" vertical="center" wrapText="1"/>
    </xf>
    <xf numFmtId="0" fontId="40" fillId="2" borderId="0" xfId="0" applyFont="1" applyFill="1" applyBorder="1" applyAlignment="1" applyProtection="1">
      <alignment horizontal="right" vertical="center" wrapText="1"/>
    </xf>
    <xf numFmtId="0" fontId="41" fillId="2" borderId="0" xfId="0" applyFont="1" applyFill="1" applyBorder="1" applyAlignment="1" applyProtection="1">
      <alignment horizontal="right" vertical="center" wrapText="1"/>
    </xf>
    <xf numFmtId="0" fontId="52" fillId="2" borderId="0" xfId="1" applyFont="1" applyFill="1" applyBorder="1" applyAlignment="1" applyProtection="1">
      <alignment horizontal="center" vertical="center"/>
    </xf>
    <xf numFmtId="0" fontId="50" fillId="0" borderId="24" xfId="0" applyFont="1" applyBorder="1" applyAlignment="1" applyProtection="1">
      <alignment horizontal="center" vertical="center" wrapText="1"/>
    </xf>
    <xf numFmtId="0" fontId="50" fillId="0" borderId="25" xfId="0" applyFont="1" applyBorder="1" applyAlignment="1" applyProtection="1">
      <alignment horizontal="center" vertical="center" wrapText="1"/>
    </xf>
    <xf numFmtId="0" fontId="50" fillId="0" borderId="22" xfId="0" applyFont="1" applyBorder="1" applyAlignment="1" applyProtection="1">
      <alignment horizontal="center" vertical="center" wrapText="1"/>
    </xf>
    <xf numFmtId="0" fontId="2" fillId="9" borderId="0" xfId="0" applyFont="1" applyFill="1" applyAlignment="1">
      <alignment horizontal="center"/>
    </xf>
  </cellXfs>
  <cellStyles count="3">
    <cellStyle name="Bad" xfId="1" builtinId="27"/>
    <cellStyle name="Hyperlink" xfId="2" builtinId="8"/>
    <cellStyle name="Normal" xfId="0" builtinId="0"/>
  </cellStyles>
  <dxfs count="12">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patternType="solid">
          <bgColor theme="0"/>
        </patternFill>
      </fill>
      <border>
        <left style="thin">
          <color auto="1"/>
        </left>
        <right/>
        <top/>
        <bottom/>
        <vertical/>
        <horizontal/>
      </border>
    </dxf>
    <dxf>
      <font>
        <color theme="0"/>
      </font>
      <fill>
        <patternFill>
          <bgColor theme="0"/>
        </patternFill>
      </fill>
      <border>
        <left/>
        <right/>
        <top/>
        <bottom/>
        <vertical/>
        <horizontal/>
      </border>
    </dxf>
    <dxf>
      <font>
        <color theme="0"/>
      </font>
      <fill>
        <patternFill>
          <bgColor theme="0"/>
        </patternFill>
      </fill>
      <border>
        <left style="thin">
          <color auto="1"/>
        </left>
        <right/>
        <top/>
        <bottom/>
        <vertical/>
        <horizontal/>
      </border>
    </dxf>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1"/>
      <tableStyleElement type="headerRow" dxfId="10"/>
    </tableStyle>
  </tableStyles>
  <colors>
    <mruColors>
      <color rgb="FF008542"/>
      <color rgb="FF9A9B9C"/>
      <color rgb="FF0098DB"/>
      <color rgb="FFFF9999"/>
      <color rgb="FFE37222"/>
      <color rgb="FFEFFAFF"/>
      <color rgb="FF00338D"/>
      <color rgb="FFBAE8BA"/>
      <color rgb="FFFDC82F"/>
      <color rgb="FFE7F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rtes-sp.esa.int/Users/Michael%20Harverson/Documents/Work/ARTES%20Programme/Smart%20Contract/Backup/esa_contract_excel_form_backu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_ME"/>
      <sheetName val="Contractor"/>
      <sheetName val="ESA"/>
      <sheetName val="Appendix_Tables"/>
      <sheetName val="MSP_APP"/>
      <sheetName val="Atlas_Case"/>
      <sheetName val="Options"/>
      <sheetName val="MPP_Parameters"/>
    </sheetNames>
    <sheetDataSet>
      <sheetData sheetId="0"/>
      <sheetData sheetId="1">
        <row r="31">
          <cell r="B31" t="str">
            <v>Yes</v>
          </cell>
        </row>
      </sheetData>
      <sheetData sheetId="2">
        <row r="4">
          <cell r="B4" t="str">
            <v>Yes</v>
          </cell>
        </row>
      </sheetData>
      <sheetData sheetId="3"/>
      <sheetData sheetId="4" refreshError="1"/>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28"/>
  <sheetViews>
    <sheetView tabSelected="1" zoomScaleNormal="100" workbookViewId="0">
      <selection activeCell="A2" sqref="A2"/>
    </sheetView>
  </sheetViews>
  <sheetFormatPr defaultRowHeight="14.4" x14ac:dyDescent="0.3"/>
  <cols>
    <col min="1" max="1" width="15.5546875" style="2" customWidth="1"/>
    <col min="2" max="2" width="87" style="2" customWidth="1"/>
    <col min="3" max="3" width="8.88671875" style="2"/>
    <col min="4" max="4" width="15.5546875" style="2" customWidth="1"/>
    <col min="5" max="5" width="44.88671875" customWidth="1"/>
    <col min="6" max="6" width="34.88671875" customWidth="1"/>
  </cols>
  <sheetData>
    <row r="1" spans="1:8" ht="15" customHeight="1" x14ac:dyDescent="0.3">
      <c r="A1" s="27"/>
      <c r="B1" s="27"/>
      <c r="C1" s="27"/>
      <c r="D1" s="27"/>
      <c r="E1" s="98"/>
      <c r="F1" s="98"/>
      <c r="G1" s="98"/>
      <c r="H1" s="98"/>
    </row>
    <row r="2" spans="1:8" ht="15" customHeight="1" x14ac:dyDescent="0.3">
      <c r="A2" s="27" t="str">
        <f>"v"&amp;versionNb</f>
        <v>v1.0.3</v>
      </c>
      <c r="B2" s="27" t="s">
        <v>307</v>
      </c>
      <c r="C2" s="27"/>
      <c r="D2" s="27"/>
      <c r="E2" s="27"/>
      <c r="F2" s="98"/>
      <c r="G2" s="98"/>
      <c r="H2" s="98"/>
    </row>
    <row r="3" spans="1:8" ht="15" customHeight="1" x14ac:dyDescent="0.3">
      <c r="A3" s="27"/>
      <c r="B3" s="27"/>
      <c r="C3" s="27"/>
      <c r="D3" s="27"/>
      <c r="E3" s="27"/>
      <c r="F3" s="98"/>
      <c r="G3" s="98"/>
      <c r="H3" s="98"/>
    </row>
    <row r="4" spans="1:8" ht="53.1" customHeight="1" x14ac:dyDescent="0.3">
      <c r="A4" s="27"/>
      <c r="B4" s="204" t="s">
        <v>84</v>
      </c>
      <c r="C4" s="204"/>
      <c r="D4" s="27"/>
      <c r="E4" s="206" t="s">
        <v>224</v>
      </c>
      <c r="F4" s="206"/>
      <c r="G4" s="98"/>
      <c r="H4" s="98"/>
    </row>
    <row r="5" spans="1:8" ht="15" customHeight="1" x14ac:dyDescent="0.3">
      <c r="A5" s="27"/>
      <c r="B5" s="15"/>
      <c r="C5" s="3"/>
      <c r="D5" s="34"/>
      <c r="E5" s="99"/>
      <c r="F5" s="100"/>
      <c r="G5" s="98"/>
      <c r="H5" s="98"/>
    </row>
    <row r="6" spans="1:8" ht="54" customHeight="1" x14ac:dyDescent="0.3">
      <c r="A6" s="27"/>
      <c r="B6" s="205" t="s">
        <v>244</v>
      </c>
      <c r="C6" s="205"/>
      <c r="D6" s="34"/>
      <c r="E6" s="103" t="s">
        <v>225</v>
      </c>
      <c r="F6" s="100"/>
      <c r="G6" s="98"/>
      <c r="H6" s="98"/>
    </row>
    <row r="7" spans="1:8" ht="15" customHeight="1" x14ac:dyDescent="0.3">
      <c r="A7" s="27"/>
      <c r="B7" s="28"/>
      <c r="C7" s="3"/>
      <c r="D7" s="34"/>
      <c r="E7" s="99"/>
      <c r="F7" s="100"/>
      <c r="G7" s="98"/>
      <c r="H7" s="98"/>
    </row>
    <row r="8" spans="1:8" ht="24" customHeight="1" x14ac:dyDescent="0.3">
      <c r="A8" s="27"/>
      <c r="B8" s="29" t="s">
        <v>82</v>
      </c>
      <c r="C8" s="3"/>
      <c r="D8" s="34"/>
      <c r="E8" s="99"/>
      <c r="F8" s="100"/>
      <c r="G8" s="98"/>
      <c r="H8" s="98"/>
    </row>
    <row r="9" spans="1:8" ht="15" customHeight="1" x14ac:dyDescent="0.3">
      <c r="A9" s="27"/>
      <c r="B9" s="30" t="s">
        <v>250</v>
      </c>
      <c r="C9" s="3"/>
      <c r="D9" s="34"/>
      <c r="E9" s="99"/>
      <c r="F9" s="100"/>
      <c r="G9" s="98"/>
      <c r="H9" s="98"/>
    </row>
    <row r="10" spans="1:8" ht="15" customHeight="1" x14ac:dyDescent="0.3">
      <c r="A10" s="27"/>
      <c r="B10" s="30" t="s">
        <v>210</v>
      </c>
      <c r="C10" s="3"/>
      <c r="D10" s="34"/>
      <c r="E10" s="106" t="s">
        <v>254</v>
      </c>
      <c r="F10" s="105"/>
      <c r="G10" s="98"/>
      <c r="H10" s="98"/>
    </row>
    <row r="11" spans="1:8" ht="15" customHeight="1" x14ac:dyDescent="0.3">
      <c r="A11" s="27"/>
      <c r="B11" s="30" t="s">
        <v>251</v>
      </c>
      <c r="C11" s="3"/>
      <c r="D11" s="34"/>
      <c r="E11" s="150"/>
      <c r="F11" s="100"/>
      <c r="G11" s="98"/>
      <c r="H11" s="98"/>
    </row>
    <row r="12" spans="1:8" ht="15" customHeight="1" x14ac:dyDescent="0.3">
      <c r="A12" s="27"/>
      <c r="B12" s="30" t="s">
        <v>309</v>
      </c>
      <c r="C12" s="3"/>
      <c r="D12" s="34"/>
      <c r="E12" s="108"/>
      <c r="F12" s="100"/>
      <c r="G12" s="98"/>
      <c r="H12" s="98"/>
    </row>
    <row r="13" spans="1:8" ht="15" customHeight="1" x14ac:dyDescent="0.3">
      <c r="A13" s="27"/>
      <c r="B13" s="30"/>
      <c r="C13" s="3"/>
      <c r="D13" s="34"/>
      <c r="E13" s="108"/>
      <c r="F13" s="100"/>
      <c r="G13" s="98"/>
      <c r="H13" s="98"/>
    </row>
    <row r="14" spans="1:8" ht="31.2" customHeight="1" x14ac:dyDescent="0.3">
      <c r="A14" s="27"/>
      <c r="B14" s="30" t="s">
        <v>229</v>
      </c>
      <c r="C14" s="3"/>
      <c r="D14" s="34"/>
      <c r="E14" s="108"/>
      <c r="F14" s="100"/>
      <c r="G14" s="98"/>
      <c r="H14" s="98"/>
    </row>
    <row r="15" spans="1:8" ht="15" customHeight="1" x14ac:dyDescent="0.3">
      <c r="A15" s="27"/>
      <c r="B15" s="28"/>
      <c r="C15" s="3"/>
      <c r="D15" s="34"/>
      <c r="E15" s="99"/>
      <c r="F15" s="100"/>
      <c r="G15" s="98"/>
      <c r="H15" s="98"/>
    </row>
    <row r="16" spans="1:8" ht="24.6" customHeight="1" x14ac:dyDescent="0.3">
      <c r="A16" s="27"/>
      <c r="B16" s="29" t="s">
        <v>83</v>
      </c>
      <c r="C16" s="3"/>
      <c r="D16" s="34"/>
      <c r="E16" s="104" t="s">
        <v>302</v>
      </c>
      <c r="F16" s="100"/>
      <c r="G16" s="98"/>
      <c r="H16" s="98"/>
    </row>
    <row r="17" spans="1:8" ht="15" customHeight="1" x14ac:dyDescent="0.3">
      <c r="A17" s="27"/>
      <c r="B17" s="30" t="s">
        <v>252</v>
      </c>
      <c r="C17" s="3"/>
      <c r="D17" s="34"/>
      <c r="E17" s="99"/>
      <c r="F17" s="100"/>
      <c r="G17" s="98"/>
      <c r="H17" s="98"/>
    </row>
    <row r="18" spans="1:8" ht="15" customHeight="1" x14ac:dyDescent="0.3">
      <c r="A18" s="27"/>
      <c r="B18" s="30" t="s">
        <v>253</v>
      </c>
      <c r="C18" s="3"/>
      <c r="D18" s="34"/>
      <c r="E18" s="99"/>
      <c r="F18" s="100"/>
      <c r="G18" s="98"/>
      <c r="H18" s="98"/>
    </row>
    <row r="19" spans="1:8" ht="15" customHeight="1" x14ac:dyDescent="0.3">
      <c r="A19" s="27"/>
      <c r="B19" s="30" t="s">
        <v>85</v>
      </c>
      <c r="C19" s="3"/>
      <c r="D19" s="34"/>
      <c r="E19" s="99"/>
      <c r="F19" s="100"/>
      <c r="G19" s="98"/>
      <c r="H19" s="98"/>
    </row>
    <row r="20" spans="1:8" ht="15" customHeight="1" x14ac:dyDescent="0.3">
      <c r="A20" s="27"/>
      <c r="B20" s="15"/>
      <c r="C20" s="3"/>
      <c r="D20" s="34"/>
      <c r="E20" s="99"/>
      <c r="F20" s="100"/>
      <c r="G20" s="98"/>
      <c r="H20" s="98"/>
    </row>
    <row r="21" spans="1:8" ht="15" customHeight="1" x14ac:dyDescent="0.35">
      <c r="A21" s="27"/>
      <c r="B21" s="31"/>
      <c r="C21" s="33"/>
      <c r="D21" s="34"/>
      <c r="E21" s="101"/>
      <c r="F21" s="102"/>
      <c r="G21" s="98"/>
      <c r="H21" s="98"/>
    </row>
    <row r="22" spans="1:8" x14ac:dyDescent="0.3">
      <c r="A22" s="27"/>
      <c r="B22" s="32"/>
      <c r="C22" s="27"/>
      <c r="D22" s="27"/>
      <c r="E22" s="98"/>
      <c r="F22" s="98"/>
      <c r="G22" s="98"/>
      <c r="H22" s="98"/>
    </row>
    <row r="23" spans="1:8" x14ac:dyDescent="0.3">
      <c r="A23" s="27"/>
      <c r="B23" s="27"/>
      <c r="C23" s="27"/>
      <c r="D23" s="27"/>
      <c r="E23" s="98"/>
      <c r="F23" s="98"/>
      <c r="G23" s="98"/>
      <c r="H23" s="98"/>
    </row>
    <row r="24" spans="1:8" x14ac:dyDescent="0.3">
      <c r="A24" s="27"/>
      <c r="B24" s="27"/>
      <c r="C24" s="27"/>
      <c r="D24" s="27"/>
      <c r="E24" s="98"/>
      <c r="F24" s="98"/>
      <c r="G24" s="98"/>
      <c r="H24" s="98"/>
    </row>
    <row r="25" spans="1:8" x14ac:dyDescent="0.3">
      <c r="A25" s="27"/>
      <c r="B25" s="27"/>
      <c r="C25" s="27"/>
      <c r="D25" s="27"/>
      <c r="E25" s="98"/>
      <c r="F25" s="98"/>
      <c r="G25" s="98"/>
      <c r="H25" s="98"/>
    </row>
    <row r="26" spans="1:8" x14ac:dyDescent="0.3">
      <c r="A26" s="27"/>
      <c r="B26" s="27"/>
      <c r="C26" s="27"/>
      <c r="D26" s="27"/>
      <c r="E26" s="98"/>
      <c r="F26" s="98"/>
      <c r="G26" s="98"/>
      <c r="H26" s="98"/>
    </row>
    <row r="27" spans="1:8" x14ac:dyDescent="0.3">
      <c r="A27" s="110" t="s">
        <v>228</v>
      </c>
      <c r="B27" s="193" t="s">
        <v>303</v>
      </c>
      <c r="C27" s="27"/>
      <c r="D27" s="27"/>
      <c r="E27" s="98"/>
      <c r="F27" s="98"/>
      <c r="G27" s="98"/>
      <c r="H27" s="98"/>
    </row>
    <row r="28" spans="1:8" x14ac:dyDescent="0.3">
      <c r="B28" s="148"/>
    </row>
  </sheetData>
  <mergeCells count="3">
    <mergeCell ref="B4:C4"/>
    <mergeCell ref="B6:C6"/>
    <mergeCell ref="E4:F4"/>
  </mergeCells>
  <pageMargins left="0.7" right="0.7" top="0.75" bottom="0.75" header="0.3" footer="0.3"/>
  <pageSetup paperSize="9"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309"/>
  <sheetViews>
    <sheetView zoomScale="90" zoomScaleNormal="90" workbookViewId="0">
      <selection activeCell="B23" sqref="B23"/>
    </sheetView>
  </sheetViews>
  <sheetFormatPr defaultColWidth="8.88671875" defaultRowHeight="14.4" x14ac:dyDescent="0.3"/>
  <cols>
    <col min="1" max="1" width="81.109375" style="87" customWidth="1"/>
    <col min="2" max="2" width="40.5546875" style="87" customWidth="1"/>
    <col min="3" max="3" width="40.5546875" style="89" customWidth="1"/>
    <col min="4" max="4" width="43.109375" style="37" customWidth="1"/>
    <col min="5" max="5" width="16.109375" style="90" customWidth="1"/>
    <col min="6" max="6" width="8.88671875" style="39"/>
    <col min="7" max="15" width="8.88671875" style="8"/>
    <col min="16" max="16384" width="8.88671875" style="9"/>
  </cols>
  <sheetData>
    <row r="1" spans="1:5" ht="17.399999999999999" customHeight="1" x14ac:dyDescent="0.3">
      <c r="A1" s="207" t="s">
        <v>199</v>
      </c>
      <c r="B1" s="207"/>
      <c r="C1" s="36"/>
      <c r="E1" s="38"/>
    </row>
    <row r="2" spans="1:5" ht="27.45" customHeight="1" thickBot="1" x14ac:dyDescent="0.35">
      <c r="A2" s="208"/>
      <c r="B2" s="208"/>
      <c r="C2" s="36"/>
      <c r="D2" s="40" t="s">
        <v>209</v>
      </c>
      <c r="E2" s="38"/>
    </row>
    <row r="3" spans="1:5" ht="15.6" hidden="1" thickTop="1" thickBot="1" x14ac:dyDescent="0.35">
      <c r="A3" s="41"/>
      <c r="B3" s="41"/>
      <c r="C3" s="36"/>
      <c r="E3" s="38"/>
    </row>
    <row r="4" spans="1:5" ht="17.100000000000001" customHeight="1" thickTop="1" thickBot="1" x14ac:dyDescent="0.35">
      <c r="A4" s="42" t="s">
        <v>2</v>
      </c>
      <c r="B4" s="18"/>
      <c r="C4" s="36"/>
      <c r="D4" s="43" t="s">
        <v>64</v>
      </c>
      <c r="E4" s="38"/>
    </row>
    <row r="5" spans="1:5" ht="17.100000000000001" customHeight="1" thickTop="1" thickBot="1" x14ac:dyDescent="0.35">
      <c r="A5" s="44" t="s">
        <v>198</v>
      </c>
      <c r="B5" s="19"/>
      <c r="C5" s="36"/>
      <c r="D5" s="43" t="s">
        <v>70</v>
      </c>
      <c r="E5" s="38"/>
    </row>
    <row r="6" spans="1:5" ht="17.100000000000001" customHeight="1" thickTop="1" thickBot="1" x14ac:dyDescent="0.35">
      <c r="A6" s="44" t="s">
        <v>7</v>
      </c>
      <c r="B6" s="20"/>
      <c r="C6" s="36"/>
      <c r="D6" s="43" t="s">
        <v>234</v>
      </c>
      <c r="E6" s="38"/>
    </row>
    <row r="7" spans="1:5" ht="17.100000000000001" customHeight="1" thickTop="1" thickBot="1" x14ac:dyDescent="0.35">
      <c r="A7" s="45" t="s">
        <v>258</v>
      </c>
      <c r="B7" s="20"/>
      <c r="C7" s="36"/>
      <c r="D7" s="43" t="s">
        <v>71</v>
      </c>
      <c r="E7" s="38"/>
    </row>
    <row r="8" spans="1:5" ht="17.100000000000001" customHeight="1" thickTop="1" thickBot="1" x14ac:dyDescent="0.35">
      <c r="A8" s="46" t="s">
        <v>8</v>
      </c>
      <c r="B8" s="21"/>
      <c r="C8" s="36"/>
      <c r="E8" s="38"/>
    </row>
    <row r="9" spans="1:5" ht="17.100000000000001" customHeight="1" thickTop="1" thickBot="1" x14ac:dyDescent="0.35">
      <c r="A9" s="46" t="s">
        <v>3</v>
      </c>
      <c r="B9" s="21" t="e">
        <f>VLOOKUP(OfficeCountry,Options!J4:K55,2,FALSE)</f>
        <v>#N/A</v>
      </c>
      <c r="C9" s="36"/>
      <c r="E9" s="38"/>
    </row>
    <row r="10" spans="1:5" ht="17.100000000000001" customHeight="1" thickTop="1" thickBot="1" x14ac:dyDescent="0.35">
      <c r="A10" s="46" t="s">
        <v>13</v>
      </c>
      <c r="B10" s="20"/>
      <c r="C10" s="36"/>
      <c r="D10" s="43" t="s">
        <v>235</v>
      </c>
      <c r="E10" s="38"/>
    </row>
    <row r="11" spans="1:5" ht="17.100000000000001" customHeight="1" thickTop="1" thickBot="1" x14ac:dyDescent="0.35">
      <c r="A11" s="46" t="s">
        <v>14</v>
      </c>
      <c r="B11" s="22"/>
      <c r="C11" s="36"/>
      <c r="D11" s="43" t="s">
        <v>236</v>
      </c>
      <c r="E11" s="38"/>
    </row>
    <row r="12" spans="1:5" ht="17.100000000000001" customHeight="1" thickTop="1" thickBot="1" x14ac:dyDescent="0.35">
      <c r="A12" s="47"/>
      <c r="B12" s="48"/>
      <c r="C12" s="36"/>
      <c r="E12" s="38"/>
    </row>
    <row r="13" spans="1:5" ht="35.1" customHeight="1" thickTop="1" thickBot="1" x14ac:dyDescent="0.35">
      <c r="A13" s="49" t="s">
        <v>4</v>
      </c>
      <c r="B13" s="118"/>
      <c r="C13" s="36"/>
      <c r="D13" s="43" t="s">
        <v>299</v>
      </c>
      <c r="E13" s="38"/>
    </row>
    <row r="14" spans="1:5" ht="17.100000000000001" customHeight="1" thickTop="1" thickBot="1" x14ac:dyDescent="0.35">
      <c r="A14" s="51"/>
      <c r="B14" s="52"/>
      <c r="C14" s="95"/>
      <c r="E14" s="38"/>
    </row>
    <row r="15" spans="1:5" ht="17.100000000000001" customHeight="1" thickTop="1" thickBot="1" x14ac:dyDescent="0.35">
      <c r="A15" s="53" t="s">
        <v>6</v>
      </c>
      <c r="B15" s="21"/>
      <c r="C15" s="94" t="s">
        <v>255</v>
      </c>
      <c r="E15" s="38"/>
    </row>
    <row r="16" spans="1:5" ht="17.100000000000001" customHeight="1" thickTop="1" x14ac:dyDescent="0.3">
      <c r="A16" s="57"/>
      <c r="B16" s="54"/>
      <c r="C16" s="95"/>
      <c r="E16" s="38"/>
    </row>
    <row r="17" spans="1:15" ht="17.100000000000001" customHeight="1" x14ac:dyDescent="0.3">
      <c r="A17" s="54"/>
      <c r="B17" s="54"/>
      <c r="C17" s="95"/>
      <c r="E17" s="38"/>
    </row>
    <row r="18" spans="1:15" s="14" customFormat="1" ht="20.100000000000001" customHeight="1" x14ac:dyDescent="0.3">
      <c r="A18" s="209" t="s">
        <v>15</v>
      </c>
      <c r="B18" s="209"/>
      <c r="C18" s="96"/>
      <c r="D18" s="58"/>
      <c r="E18" s="59"/>
      <c r="F18" s="60"/>
      <c r="G18" s="13"/>
      <c r="H18" s="13"/>
      <c r="I18" s="13"/>
      <c r="J18" s="13"/>
      <c r="K18" s="13"/>
      <c r="L18" s="13"/>
      <c r="M18" s="13"/>
      <c r="N18" s="13"/>
      <c r="O18" s="13"/>
    </row>
    <row r="19" spans="1:15" ht="54" customHeight="1" thickBot="1" x14ac:dyDescent="0.35">
      <c r="A19" s="61" t="s">
        <v>273</v>
      </c>
      <c r="B19" s="35"/>
      <c r="C19" s="95"/>
      <c r="D19" s="62" t="s">
        <v>300</v>
      </c>
      <c r="E19" s="38"/>
    </row>
    <row r="20" spans="1:15" ht="17.100000000000001" customHeight="1" thickTop="1" thickBot="1" x14ac:dyDescent="0.35">
      <c r="A20" s="63" t="s">
        <v>26</v>
      </c>
      <c r="B20" s="26"/>
      <c r="C20" s="95"/>
      <c r="D20" s="43" t="s">
        <v>78</v>
      </c>
      <c r="E20" s="38"/>
    </row>
    <row r="21" spans="1:15" ht="17.100000000000001" customHeight="1" thickTop="1" thickBot="1" x14ac:dyDescent="0.35">
      <c r="A21" s="63" t="s">
        <v>21</v>
      </c>
      <c r="B21" s="26"/>
      <c r="C21" s="95"/>
      <c r="D21" s="43" t="s">
        <v>301</v>
      </c>
      <c r="E21" s="38"/>
    </row>
    <row r="22" spans="1:15" ht="17.100000000000001" customHeight="1" thickTop="1" thickBot="1" x14ac:dyDescent="0.35">
      <c r="A22" s="64" t="s">
        <v>22</v>
      </c>
      <c r="B22" s="25"/>
      <c r="C22" s="95"/>
      <c r="D22" s="50">
        <v>43132</v>
      </c>
      <c r="E22" s="38"/>
    </row>
    <row r="23" spans="1:15" ht="17.100000000000001" customHeight="1" thickTop="1" thickBot="1" x14ac:dyDescent="0.35">
      <c r="A23" s="65" t="s">
        <v>1</v>
      </c>
      <c r="B23" s="80" t="s">
        <v>17</v>
      </c>
      <c r="C23" s="94" t="s">
        <v>255</v>
      </c>
      <c r="D23" s="56"/>
      <c r="E23" s="38"/>
    </row>
    <row r="24" spans="1:15" ht="17.100000000000001" customHeight="1" thickTop="1" thickBot="1" x14ac:dyDescent="0.35">
      <c r="A24" s="55" t="s">
        <v>275</v>
      </c>
      <c r="B24" s="80" t="str">
        <f>IF(optContractualPhasing="Yes", 2, "")</f>
        <v/>
      </c>
      <c r="C24" s="95"/>
      <c r="E24" s="38"/>
    </row>
    <row r="25" spans="1:15" ht="17.100000000000001" customHeight="1" thickTop="1" thickBot="1" x14ac:dyDescent="0.35">
      <c r="A25" s="66" t="s">
        <v>200</v>
      </c>
      <c r="B25" s="25"/>
      <c r="C25" s="94" t="str">
        <f>IF(OR(optContractualPhasing = "No",ISBLANK(nbPhasesContract)), "", nbPhasesContract-1 &amp; " date(s) expected")</f>
        <v/>
      </c>
      <c r="D25" s="43" t="s">
        <v>271</v>
      </c>
      <c r="E25" s="38"/>
    </row>
    <row r="26" spans="1:15" ht="15" thickTop="1" x14ac:dyDescent="0.3">
      <c r="A26" s="67"/>
      <c r="B26" s="68"/>
      <c r="C26" s="95"/>
      <c r="E26" s="38"/>
    </row>
    <row r="27" spans="1:15" x14ac:dyDescent="0.3">
      <c r="A27" s="59"/>
      <c r="B27" s="59"/>
      <c r="C27" s="95"/>
      <c r="E27" s="38"/>
    </row>
    <row r="28" spans="1:15" ht="20.100000000000001" customHeight="1" x14ac:dyDescent="0.3">
      <c r="A28" s="209" t="s">
        <v>23</v>
      </c>
      <c r="B28" s="209"/>
      <c r="C28" s="95"/>
      <c r="E28" s="38"/>
    </row>
    <row r="29" spans="1:15" ht="17.100000000000001" customHeight="1" thickBot="1" x14ac:dyDescent="0.35">
      <c r="A29" s="61" t="s">
        <v>24</v>
      </c>
      <c r="B29" s="91"/>
      <c r="C29" s="95"/>
      <c r="D29" s="69">
        <v>43878</v>
      </c>
      <c r="E29" s="38"/>
    </row>
    <row r="30" spans="1:15" ht="17.100000000000001" customHeight="1" thickTop="1" thickBot="1" x14ac:dyDescent="0.35">
      <c r="A30" s="63"/>
      <c r="B30" s="70"/>
      <c r="C30" s="95"/>
      <c r="D30" s="58"/>
      <c r="E30" s="38"/>
      <c r="F30" s="9"/>
      <c r="G30" s="9"/>
      <c r="H30" s="9"/>
      <c r="I30" s="9"/>
      <c r="J30" s="9"/>
      <c r="K30" s="9"/>
      <c r="L30" s="9"/>
      <c r="M30" s="9"/>
      <c r="N30" s="9"/>
      <c r="O30" s="9"/>
    </row>
    <row r="31" spans="1:15" ht="17.100000000000001" customHeight="1" thickTop="1" thickBot="1" x14ac:dyDescent="0.35">
      <c r="A31" s="65" t="s">
        <v>25</v>
      </c>
      <c r="B31" s="116"/>
      <c r="C31" s="95"/>
      <c r="D31" s="56"/>
      <c r="E31" s="38"/>
      <c r="F31" s="9"/>
      <c r="G31" s="9"/>
      <c r="H31" s="9"/>
      <c r="I31" s="9"/>
      <c r="J31" s="9"/>
      <c r="K31" s="9"/>
      <c r="L31" s="9"/>
      <c r="M31" s="9"/>
      <c r="N31" s="9"/>
      <c r="O31" s="9"/>
    </row>
    <row r="32" spans="1:15" ht="48" customHeight="1" thickTop="1" thickBot="1" x14ac:dyDescent="0.35">
      <c r="A32" s="64" t="s">
        <v>201</v>
      </c>
      <c r="B32" s="92"/>
      <c r="C32" s="149" t="s">
        <v>256</v>
      </c>
      <c r="D32" s="69" t="s">
        <v>243</v>
      </c>
      <c r="E32" s="38"/>
      <c r="F32" s="9"/>
      <c r="G32" s="9"/>
      <c r="H32" s="9"/>
      <c r="I32" s="9"/>
      <c r="J32" s="9"/>
      <c r="K32" s="9"/>
      <c r="L32" s="9"/>
      <c r="M32" s="9"/>
      <c r="N32" s="9"/>
      <c r="O32" s="9"/>
    </row>
    <row r="33" spans="1:15" ht="17.100000000000001" customHeight="1" thickTop="1" thickBot="1" x14ac:dyDescent="0.35">
      <c r="A33" s="61" t="s">
        <v>26</v>
      </c>
      <c r="B33" s="35"/>
      <c r="C33" s="95"/>
      <c r="D33" s="62" t="s">
        <v>74</v>
      </c>
      <c r="E33" s="38"/>
      <c r="F33" s="9"/>
      <c r="G33" s="9"/>
      <c r="H33" s="9"/>
      <c r="I33" s="9"/>
      <c r="J33" s="9"/>
      <c r="K33" s="9"/>
      <c r="L33" s="9"/>
      <c r="M33" s="9"/>
      <c r="N33" s="9"/>
      <c r="O33" s="9"/>
    </row>
    <row r="34" spans="1:15" ht="17.100000000000001" customHeight="1" thickTop="1" thickBot="1" x14ac:dyDescent="0.35">
      <c r="A34" s="63" t="s">
        <v>27</v>
      </c>
      <c r="B34" s="25"/>
      <c r="C34" s="36"/>
      <c r="D34" s="50">
        <v>43878</v>
      </c>
      <c r="E34" s="38"/>
      <c r="F34" s="9"/>
      <c r="G34" s="9"/>
      <c r="H34" s="9"/>
      <c r="I34" s="9"/>
      <c r="J34" s="9"/>
      <c r="K34" s="9"/>
      <c r="L34" s="9"/>
      <c r="M34" s="9"/>
      <c r="N34" s="9"/>
      <c r="O34" s="9"/>
    </row>
    <row r="35" spans="1:15" ht="17.100000000000001" customHeight="1" thickTop="1" thickBot="1" x14ac:dyDescent="0.35">
      <c r="A35" s="63"/>
      <c r="B35" s="70"/>
      <c r="C35" s="36"/>
      <c r="D35" s="58"/>
      <c r="E35" s="38"/>
      <c r="F35" s="9"/>
      <c r="G35" s="9"/>
      <c r="H35" s="9"/>
      <c r="I35" s="9"/>
      <c r="J35" s="9"/>
      <c r="K35" s="9"/>
      <c r="L35" s="9"/>
      <c r="M35" s="9"/>
      <c r="N35" s="9"/>
      <c r="O35" s="9"/>
    </row>
    <row r="36" spans="1:15" ht="17.100000000000001" customHeight="1" thickTop="1" thickBot="1" x14ac:dyDescent="0.35">
      <c r="A36" s="71" t="s">
        <v>28</v>
      </c>
      <c r="B36" s="117"/>
      <c r="C36" s="36"/>
      <c r="D36" s="56"/>
      <c r="E36" s="38"/>
      <c r="F36" s="9"/>
      <c r="G36" s="9"/>
      <c r="H36" s="9"/>
      <c r="I36" s="9"/>
      <c r="J36" s="9"/>
      <c r="K36" s="9"/>
      <c r="L36" s="9"/>
      <c r="M36" s="9"/>
      <c r="N36" s="9"/>
      <c r="O36" s="9"/>
    </row>
    <row r="37" spans="1:15" ht="17.100000000000001" customHeight="1" thickTop="1" thickBot="1" x14ac:dyDescent="0.35">
      <c r="A37" s="61" t="s">
        <v>26</v>
      </c>
      <c r="B37" s="35"/>
      <c r="C37" s="36"/>
      <c r="D37" s="62" t="s">
        <v>75</v>
      </c>
      <c r="E37" s="38"/>
      <c r="F37" s="9"/>
      <c r="G37" s="9"/>
      <c r="H37" s="9"/>
      <c r="I37" s="9"/>
      <c r="J37" s="9"/>
      <c r="K37" s="9"/>
      <c r="L37" s="9"/>
      <c r="M37" s="9"/>
      <c r="N37" s="9"/>
      <c r="O37" s="9"/>
    </row>
    <row r="38" spans="1:15" ht="17.100000000000001" customHeight="1" thickTop="1" thickBot="1" x14ac:dyDescent="0.35">
      <c r="A38" s="64" t="s">
        <v>29</v>
      </c>
      <c r="B38" s="25"/>
      <c r="C38" s="36"/>
      <c r="D38" s="50">
        <v>43879</v>
      </c>
      <c r="E38" s="38"/>
      <c r="F38" s="9"/>
      <c r="G38" s="9"/>
      <c r="H38" s="9"/>
      <c r="I38" s="9"/>
      <c r="J38" s="9"/>
      <c r="K38" s="9"/>
      <c r="L38" s="9"/>
      <c r="M38" s="9"/>
      <c r="N38" s="9"/>
      <c r="O38" s="9"/>
    </row>
    <row r="39" spans="1:15" ht="17.100000000000001" customHeight="1" thickTop="1" x14ac:dyDescent="0.3">
      <c r="A39" s="72"/>
      <c r="B39" s="72"/>
      <c r="C39" s="36"/>
      <c r="E39" s="38"/>
      <c r="F39" s="9"/>
      <c r="G39" s="9"/>
      <c r="H39" s="9"/>
      <c r="I39" s="9"/>
      <c r="J39" s="9"/>
      <c r="K39" s="9"/>
      <c r="L39" s="9"/>
      <c r="M39" s="9"/>
      <c r="N39" s="9"/>
      <c r="O39" s="9"/>
    </row>
    <row r="40" spans="1:15" ht="17.100000000000001" customHeight="1" x14ac:dyDescent="0.3">
      <c r="A40" s="59"/>
      <c r="B40" s="59"/>
      <c r="C40" s="36"/>
      <c r="E40" s="38"/>
      <c r="J40" s="9"/>
      <c r="K40" s="9"/>
      <c r="L40" s="9"/>
      <c r="M40" s="9"/>
      <c r="N40" s="9"/>
      <c r="O40" s="9"/>
    </row>
    <row r="41" spans="1:15" ht="20.100000000000001" customHeight="1" x14ac:dyDescent="0.3">
      <c r="A41" s="209" t="s">
        <v>30</v>
      </c>
      <c r="B41" s="209"/>
      <c r="C41" s="109" t="str">
        <f>IF(PriceNum &lt;&gt; SUM(MPP_APP!G6:G15),  "Contract price different in MPP_APP!", "")</f>
        <v/>
      </c>
      <c r="E41" s="38"/>
      <c r="J41" s="9"/>
      <c r="K41" s="9"/>
      <c r="L41" s="9"/>
      <c r="M41" s="9"/>
      <c r="N41" s="9"/>
      <c r="O41" s="9"/>
    </row>
    <row r="42" spans="1:15" ht="17.100000000000001" customHeight="1" thickBot="1" x14ac:dyDescent="0.35">
      <c r="A42" s="61" t="s">
        <v>31</v>
      </c>
      <c r="B42" s="151"/>
      <c r="C42" s="107"/>
      <c r="D42" s="62">
        <v>20000</v>
      </c>
      <c r="E42" s="38"/>
      <c r="J42" s="9"/>
      <c r="K42" s="9"/>
      <c r="L42" s="9"/>
      <c r="M42" s="9"/>
      <c r="N42" s="9"/>
      <c r="O42" s="9"/>
    </row>
    <row r="43" spans="1:15" ht="17.100000000000001" customHeight="1" thickTop="1" thickBot="1" x14ac:dyDescent="0.35">
      <c r="A43" s="64" t="s">
        <v>32</v>
      </c>
      <c r="B43" s="25"/>
      <c r="C43" s="95"/>
      <c r="D43" s="50" t="s">
        <v>238</v>
      </c>
      <c r="E43" s="38"/>
      <c r="J43" s="9"/>
      <c r="K43" s="9"/>
      <c r="L43" s="9"/>
      <c r="M43" s="9"/>
      <c r="N43" s="9"/>
      <c r="O43" s="9"/>
    </row>
    <row r="44" spans="1:15" ht="17.100000000000001" customHeight="1" thickTop="1" thickBot="1" x14ac:dyDescent="0.35">
      <c r="A44" s="61" t="str">
        <f>"Type of price"&amp;IF(optContractualPhasing="Yes"," (Phase 1)","")</f>
        <v>Type of price</v>
      </c>
      <c r="B44" s="80" t="s">
        <v>39</v>
      </c>
      <c r="C44" s="94"/>
      <c r="E44" s="38"/>
      <c r="J44" s="9"/>
      <c r="K44" s="9"/>
      <c r="L44" s="9"/>
      <c r="M44" s="9"/>
      <c r="N44" s="9"/>
      <c r="O44" s="9"/>
    </row>
    <row r="45" spans="1:15" ht="17.100000000000001" customHeight="1" thickTop="1" thickBot="1" x14ac:dyDescent="0.35">
      <c r="A45" s="64" t="str">
        <f>IF(optContractualPhasing="Yes","Type of price (Phase 2)","")</f>
        <v/>
      </c>
      <c r="B45" s="80" t="s">
        <v>39</v>
      </c>
      <c r="C45" s="95"/>
      <c r="E45" s="38"/>
      <c r="J45" s="9"/>
      <c r="K45" s="9"/>
      <c r="L45" s="9"/>
      <c r="M45" s="9"/>
      <c r="N45" s="9"/>
      <c r="O45" s="9"/>
    </row>
    <row r="46" spans="1:15" ht="17.100000000000001" customHeight="1" thickTop="1" thickBot="1" x14ac:dyDescent="0.35">
      <c r="A46" s="63" t="s">
        <v>294</v>
      </c>
      <c r="B46" s="93"/>
      <c r="C46" s="95"/>
      <c r="D46" s="62">
        <v>3</v>
      </c>
      <c r="E46" s="38"/>
      <c r="J46" s="9"/>
      <c r="K46" s="9"/>
      <c r="L46" s="9"/>
      <c r="M46" s="9"/>
      <c r="N46" s="9"/>
      <c r="O46" s="9"/>
    </row>
    <row r="47" spans="1:15" ht="17.100000000000001" customHeight="1" thickTop="1" thickBot="1" x14ac:dyDescent="0.35">
      <c r="A47" s="63" t="s">
        <v>280</v>
      </c>
      <c r="B47" s="93"/>
      <c r="C47" s="95"/>
      <c r="E47" s="38"/>
      <c r="J47" s="9"/>
      <c r="K47" s="9"/>
      <c r="L47" s="9"/>
      <c r="M47" s="9"/>
      <c r="N47" s="9"/>
      <c r="O47" s="9"/>
    </row>
    <row r="48" spans="1:15" ht="17.100000000000001" customHeight="1" thickTop="1" thickBot="1" x14ac:dyDescent="0.35">
      <c r="A48" s="63"/>
      <c r="B48" s="156"/>
      <c r="C48" s="95"/>
      <c r="E48" s="38"/>
      <c r="J48" s="9"/>
      <c r="K48" s="9"/>
      <c r="L48" s="9"/>
      <c r="M48" s="9"/>
      <c r="N48" s="9"/>
      <c r="O48" s="9"/>
    </row>
    <row r="49" spans="1:15" ht="17.100000000000001" customHeight="1" thickTop="1" thickBot="1" x14ac:dyDescent="0.35">
      <c r="A49" s="210" t="s">
        <v>287</v>
      </c>
      <c r="B49" s="210"/>
      <c r="C49" s="95"/>
      <c r="E49" s="74"/>
      <c r="J49" s="9"/>
      <c r="K49" s="9"/>
      <c r="L49" s="9"/>
      <c r="M49" s="9"/>
      <c r="N49" s="9"/>
      <c r="O49" s="9"/>
    </row>
    <row r="50" spans="1:15" ht="17.100000000000001" customHeight="1" thickTop="1" thickBot="1" x14ac:dyDescent="0.35">
      <c r="A50" s="64"/>
      <c r="B50" s="73"/>
      <c r="C50" s="95"/>
      <c r="E50" s="74"/>
      <c r="J50" s="9"/>
      <c r="K50" s="9"/>
      <c r="L50" s="9"/>
      <c r="M50" s="9"/>
      <c r="N50" s="9"/>
      <c r="O50" s="9"/>
    </row>
    <row r="51" spans="1:15" ht="17.100000000000001" customHeight="1" thickTop="1" thickBot="1" x14ac:dyDescent="0.35">
      <c r="A51" s="61" t="s">
        <v>40</v>
      </c>
      <c r="B51" s="93"/>
      <c r="C51" s="95"/>
      <c r="E51" s="74"/>
      <c r="H51"/>
      <c r="I51"/>
      <c r="J51"/>
      <c r="K51" s="9"/>
      <c r="L51" s="9"/>
      <c r="M51" s="9"/>
      <c r="N51" s="9"/>
      <c r="O51" s="9"/>
    </row>
    <row r="52" spans="1:15" ht="17.100000000000001" customHeight="1" thickTop="1" thickBot="1" x14ac:dyDescent="0.35">
      <c r="A52" s="75" t="s">
        <v>239</v>
      </c>
      <c r="B52" s="93"/>
      <c r="C52" s="97"/>
      <c r="E52" s="74"/>
      <c r="H52"/>
      <c r="I52"/>
      <c r="J52"/>
      <c r="K52" s="9"/>
      <c r="L52" s="9"/>
      <c r="M52" s="9"/>
      <c r="N52" s="9"/>
      <c r="O52" s="9"/>
    </row>
    <row r="53" spans="1:15" ht="17.100000000000001" customHeight="1" thickTop="1" thickBot="1" x14ac:dyDescent="0.35">
      <c r="A53" s="76"/>
      <c r="B53" s="77"/>
      <c r="C53" s="95"/>
      <c r="E53" s="74"/>
      <c r="H53"/>
      <c r="I53"/>
      <c r="J53"/>
      <c r="K53" s="9"/>
      <c r="L53" s="9"/>
      <c r="M53" s="9"/>
      <c r="N53" s="9"/>
      <c r="O53" s="9"/>
    </row>
    <row r="54" spans="1:15" ht="17.100000000000001" customHeight="1" thickTop="1" thickBot="1" x14ac:dyDescent="0.35">
      <c r="A54" s="61" t="s">
        <v>36</v>
      </c>
      <c r="B54" s="151"/>
      <c r="C54" s="95"/>
      <c r="D54" s="62">
        <v>700000</v>
      </c>
      <c r="E54" s="38"/>
      <c r="H54"/>
      <c r="I54"/>
      <c r="J54"/>
      <c r="K54" s="9"/>
      <c r="L54" s="9"/>
      <c r="M54" s="9"/>
      <c r="N54" s="9"/>
      <c r="O54" s="9"/>
    </row>
    <row r="55" spans="1:15" ht="15" thickTop="1" x14ac:dyDescent="0.3">
      <c r="A55" s="72"/>
      <c r="B55" s="72"/>
      <c r="C55" s="95"/>
      <c r="E55" s="38"/>
      <c r="H55"/>
      <c r="I55"/>
      <c r="J55"/>
      <c r="K55" s="9"/>
      <c r="L55" s="9"/>
      <c r="M55" s="9"/>
      <c r="N55" s="9"/>
      <c r="O55" s="9"/>
    </row>
    <row r="56" spans="1:15" x14ac:dyDescent="0.3">
      <c r="A56" s="72"/>
      <c r="B56" s="72"/>
      <c r="C56" s="95"/>
      <c r="E56" s="38"/>
      <c r="J56" s="9"/>
      <c r="K56" s="9"/>
      <c r="L56" s="9"/>
      <c r="M56" s="9"/>
      <c r="N56" s="9"/>
      <c r="O56" s="9"/>
    </row>
    <row r="57" spans="1:15" ht="20.100000000000001" customHeight="1" x14ac:dyDescent="0.3">
      <c r="A57" s="209" t="s">
        <v>41</v>
      </c>
      <c r="B57" s="209"/>
      <c r="C57" s="95"/>
      <c r="E57" s="38"/>
      <c r="J57" s="9"/>
      <c r="K57" s="9"/>
      <c r="L57" s="9"/>
      <c r="M57" s="9"/>
      <c r="N57" s="9"/>
      <c r="O57" s="9"/>
    </row>
    <row r="58" spans="1:15" ht="17.100000000000001" customHeight="1" x14ac:dyDescent="0.3">
      <c r="A58" s="72"/>
      <c r="B58" s="72"/>
      <c r="C58" s="95"/>
      <c r="E58" s="38"/>
      <c r="J58" s="9"/>
      <c r="K58" s="9"/>
      <c r="L58" s="9"/>
      <c r="M58" s="9"/>
      <c r="N58" s="9"/>
      <c r="O58" s="9"/>
    </row>
    <row r="59" spans="1:15" s="17" customFormat="1" ht="17.100000000000001" customHeight="1" thickBot="1" x14ac:dyDescent="0.3">
      <c r="A59" s="78" t="s">
        <v>42</v>
      </c>
      <c r="B59" s="78"/>
      <c r="C59" s="95"/>
      <c r="D59" s="37"/>
      <c r="E59" s="23"/>
      <c r="F59" s="79"/>
      <c r="G59" s="16"/>
      <c r="H59" s="16"/>
      <c r="I59" s="16"/>
      <c r="J59" s="16"/>
      <c r="K59" s="16"/>
      <c r="L59" s="16"/>
      <c r="M59" s="16"/>
      <c r="N59" s="16"/>
      <c r="O59" s="16"/>
    </row>
    <row r="60" spans="1:15" s="17" customFormat="1" ht="17.100000000000001" customHeight="1" thickBot="1" x14ac:dyDescent="0.3">
      <c r="A60" s="61" t="s">
        <v>43</v>
      </c>
      <c r="B60" s="80">
        <f>ESA!B20</f>
        <v>0</v>
      </c>
      <c r="C60" s="94" t="s">
        <v>47</v>
      </c>
      <c r="D60" s="37"/>
      <c r="E60" s="23"/>
      <c r="F60" s="79"/>
      <c r="G60" s="16"/>
      <c r="H60" s="16"/>
      <c r="I60" s="16"/>
      <c r="J60" s="16"/>
      <c r="K60" s="16"/>
      <c r="L60" s="16"/>
      <c r="M60" s="16"/>
      <c r="N60" s="16"/>
      <c r="O60" s="16"/>
    </row>
    <row r="61" spans="1:15" s="17" customFormat="1" ht="17.100000000000001" customHeight="1" thickTop="1" x14ac:dyDescent="0.25">
      <c r="A61" s="63"/>
      <c r="B61" s="81"/>
      <c r="C61" s="95"/>
      <c r="D61" s="37"/>
      <c r="E61" s="23"/>
      <c r="F61" s="79"/>
      <c r="G61" s="16"/>
      <c r="H61" s="16"/>
      <c r="I61" s="16"/>
      <c r="J61" s="16"/>
      <c r="K61" s="16"/>
      <c r="L61" s="16"/>
      <c r="M61" s="16"/>
      <c r="N61" s="16"/>
      <c r="O61" s="16"/>
    </row>
    <row r="62" spans="1:15" s="17" customFormat="1" ht="17.100000000000001" customHeight="1" thickBot="1" x14ac:dyDescent="0.3">
      <c r="A62" s="78" t="s">
        <v>46</v>
      </c>
      <c r="B62" s="78"/>
      <c r="C62" s="95"/>
      <c r="D62" s="37"/>
      <c r="E62" s="23"/>
      <c r="F62" s="79"/>
      <c r="G62" s="16"/>
      <c r="H62" s="16"/>
      <c r="I62" s="16"/>
      <c r="J62" s="16"/>
      <c r="K62" s="16"/>
      <c r="L62" s="16"/>
      <c r="M62" s="16"/>
      <c r="N62" s="16"/>
      <c r="O62" s="16"/>
    </row>
    <row r="63" spans="1:15" s="17" customFormat="1" ht="17.100000000000001" customHeight="1" thickBot="1" x14ac:dyDescent="0.3">
      <c r="A63" s="61" t="s">
        <v>48</v>
      </c>
      <c r="B63" s="80" t="str">
        <f>IF(NOT(ISBLANK(ESA!B25)),ESA!B25,"TBD")</f>
        <v>TBD</v>
      </c>
      <c r="C63" s="94" t="s">
        <v>47</v>
      </c>
      <c r="D63" s="37"/>
      <c r="E63" s="23"/>
      <c r="F63" s="79"/>
      <c r="G63" s="16"/>
      <c r="H63" s="16"/>
      <c r="I63" s="16"/>
      <c r="J63" s="16"/>
      <c r="K63" s="16"/>
      <c r="L63" s="16"/>
      <c r="M63" s="16"/>
      <c r="N63" s="16"/>
      <c r="O63" s="16"/>
    </row>
    <row r="64" spans="1:15" s="17" customFormat="1" ht="17.100000000000001" customHeight="1" thickTop="1" thickBot="1" x14ac:dyDescent="0.3">
      <c r="A64" s="61" t="s">
        <v>53</v>
      </c>
      <c r="B64" s="80" t="str">
        <f>IF(NOT(ISBLANK(ESA!B39)),ESA!B39,"TBD")</f>
        <v>TBD</v>
      </c>
      <c r="C64" s="94" t="s">
        <v>47</v>
      </c>
      <c r="D64" s="37"/>
      <c r="E64" s="23"/>
      <c r="F64" s="79"/>
      <c r="G64" s="16"/>
      <c r="H64" s="16"/>
      <c r="I64" s="16"/>
      <c r="J64" s="16"/>
      <c r="K64" s="16"/>
      <c r="L64" s="16"/>
      <c r="M64" s="16"/>
      <c r="N64" s="16"/>
      <c r="O64" s="16"/>
    </row>
    <row r="65" spans="1:15" s="17" customFormat="1" ht="17.100000000000001" customHeight="1" thickTop="1" x14ac:dyDescent="0.25">
      <c r="A65" s="75"/>
      <c r="B65" s="81"/>
      <c r="C65" s="95"/>
      <c r="D65" s="37"/>
      <c r="E65" s="23"/>
      <c r="F65" s="79"/>
      <c r="G65" s="16"/>
      <c r="H65" s="16"/>
      <c r="I65" s="16"/>
      <c r="J65" s="16"/>
      <c r="K65" s="16"/>
      <c r="L65" s="16"/>
      <c r="M65" s="16"/>
      <c r="N65" s="16"/>
      <c r="O65" s="16"/>
    </row>
    <row r="66" spans="1:15" s="17" customFormat="1" ht="17.100000000000001" customHeight="1" thickBot="1" x14ac:dyDescent="0.3">
      <c r="A66" s="82" t="s">
        <v>56</v>
      </c>
      <c r="B66" s="83"/>
      <c r="C66" s="95"/>
      <c r="D66" s="37"/>
      <c r="E66" s="23"/>
      <c r="F66" s="79"/>
      <c r="G66" s="16"/>
      <c r="H66" s="16"/>
      <c r="I66" s="16"/>
      <c r="J66" s="16"/>
      <c r="K66" s="16"/>
      <c r="L66" s="16"/>
      <c r="M66" s="16"/>
      <c r="N66" s="16"/>
      <c r="O66" s="16"/>
    </row>
    <row r="67" spans="1:15" s="17" customFormat="1" ht="17.100000000000001" customHeight="1" thickTop="1" thickBot="1" x14ac:dyDescent="0.3">
      <c r="A67" s="194" t="s">
        <v>196</v>
      </c>
      <c r="B67" s="35"/>
      <c r="C67" s="95"/>
      <c r="D67" s="37"/>
      <c r="E67" s="23"/>
      <c r="F67" s="79"/>
      <c r="G67" s="16"/>
      <c r="H67" s="16"/>
      <c r="I67" s="16"/>
      <c r="J67" s="16"/>
      <c r="K67" s="16"/>
      <c r="L67" s="16"/>
      <c r="M67" s="16"/>
      <c r="N67" s="16"/>
      <c r="O67" s="16"/>
    </row>
    <row r="68" spans="1:15" s="17" customFormat="1" ht="17.100000000000001" customHeight="1" thickTop="1" x14ac:dyDescent="0.25">
      <c r="A68" s="23"/>
      <c r="B68" s="23"/>
      <c r="C68" s="23"/>
      <c r="D68" s="37"/>
      <c r="E68" s="23"/>
      <c r="F68" s="79"/>
      <c r="G68" s="16"/>
      <c r="H68" s="16"/>
      <c r="I68" s="16"/>
      <c r="J68" s="16"/>
      <c r="K68" s="16"/>
      <c r="L68" s="16"/>
      <c r="M68" s="16"/>
      <c r="N68" s="16"/>
      <c r="O68" s="16"/>
    </row>
    <row r="69" spans="1:15" s="17" customFormat="1" ht="17.100000000000001" customHeight="1" thickBot="1" x14ac:dyDescent="0.3">
      <c r="A69" s="61" t="s">
        <v>51</v>
      </c>
      <c r="B69" s="61" t="s">
        <v>50</v>
      </c>
      <c r="C69" s="61" t="s">
        <v>49</v>
      </c>
      <c r="D69" s="37"/>
      <c r="E69" s="23"/>
      <c r="F69" s="79"/>
      <c r="G69" s="16"/>
      <c r="H69" s="16"/>
      <c r="I69" s="16"/>
      <c r="J69" s="16"/>
      <c r="K69" s="16"/>
      <c r="L69" s="16"/>
      <c r="M69" s="16"/>
      <c r="N69" s="16"/>
      <c r="O69" s="16"/>
    </row>
    <row r="70" spans="1:15" s="17" customFormat="1" ht="17.100000000000001" customHeight="1" thickTop="1" thickBot="1" x14ac:dyDescent="0.3">
      <c r="A70" s="84" t="s">
        <v>202</v>
      </c>
      <c r="B70" s="35"/>
      <c r="C70" s="35"/>
      <c r="D70" s="37"/>
      <c r="E70" s="23"/>
      <c r="F70" s="79"/>
      <c r="G70" s="16"/>
      <c r="H70" s="16"/>
      <c r="I70" s="16"/>
      <c r="J70" s="16"/>
      <c r="K70" s="16"/>
      <c r="L70" s="16"/>
      <c r="M70" s="16"/>
      <c r="N70" s="16"/>
      <c r="O70" s="16"/>
    </row>
    <row r="71" spans="1:15" s="17" customFormat="1" ht="17.100000000000001" customHeight="1" thickTop="1" thickBot="1" x14ac:dyDescent="0.3">
      <c r="A71" s="84" t="s">
        <v>203</v>
      </c>
      <c r="B71" s="35"/>
      <c r="C71" s="35"/>
      <c r="D71" s="37"/>
      <c r="E71" s="23"/>
      <c r="F71" s="79"/>
      <c r="G71" s="16"/>
      <c r="H71" s="16"/>
      <c r="I71" s="16"/>
      <c r="J71" s="16"/>
      <c r="K71" s="16"/>
      <c r="L71" s="16"/>
      <c r="M71" s="16"/>
      <c r="N71" s="16"/>
      <c r="O71" s="16"/>
    </row>
    <row r="72" spans="1:15" s="17" customFormat="1" ht="17.100000000000001" customHeight="1" thickTop="1" thickBot="1" x14ac:dyDescent="0.3">
      <c r="A72" s="84" t="s">
        <v>204</v>
      </c>
      <c r="B72" s="152"/>
      <c r="C72" s="35"/>
      <c r="D72" s="37"/>
      <c r="E72" s="23"/>
      <c r="F72" s="79"/>
      <c r="G72" s="16"/>
      <c r="H72" s="16"/>
      <c r="I72" s="16"/>
      <c r="J72" s="16"/>
      <c r="K72" s="16"/>
      <c r="L72" s="16"/>
      <c r="M72" s="16"/>
      <c r="N72" s="16"/>
      <c r="O72" s="16"/>
    </row>
    <row r="73" spans="1:15" s="17" customFormat="1" ht="54" customHeight="1" thickTop="1" thickBot="1" x14ac:dyDescent="0.3">
      <c r="A73" s="84" t="s">
        <v>205</v>
      </c>
      <c r="B73" s="35"/>
      <c r="C73" s="35"/>
      <c r="D73" s="85"/>
      <c r="E73" s="23"/>
      <c r="F73" s="79"/>
      <c r="G73" s="16"/>
      <c r="H73" s="16"/>
      <c r="I73" s="16"/>
      <c r="J73" s="16"/>
      <c r="K73" s="16"/>
      <c r="L73" s="16"/>
      <c r="M73" s="16"/>
      <c r="N73" s="16"/>
      <c r="O73" s="16"/>
    </row>
    <row r="74" spans="1:15" s="17" customFormat="1" ht="17.100000000000001" customHeight="1" thickTop="1" x14ac:dyDescent="0.25">
      <c r="A74" s="75"/>
      <c r="B74" s="86"/>
      <c r="C74" s="86"/>
      <c r="D74" s="85"/>
      <c r="E74" s="23"/>
      <c r="F74" s="79"/>
      <c r="G74" s="16"/>
      <c r="H74" s="16"/>
      <c r="I74" s="16"/>
      <c r="J74" s="16"/>
      <c r="K74" s="16"/>
      <c r="L74" s="16"/>
      <c r="M74" s="16"/>
      <c r="N74" s="16"/>
      <c r="O74" s="16"/>
    </row>
    <row r="75" spans="1:15" s="17" customFormat="1" ht="17.100000000000001" customHeight="1" thickBot="1" x14ac:dyDescent="0.3">
      <c r="A75" s="82" t="s">
        <v>297</v>
      </c>
      <c r="B75" s="83"/>
      <c r="C75" s="36"/>
      <c r="D75" s="37"/>
      <c r="E75" s="23"/>
      <c r="F75" s="79"/>
      <c r="G75" s="16"/>
      <c r="H75" s="16"/>
      <c r="I75" s="16"/>
      <c r="J75" s="16"/>
      <c r="K75" s="16"/>
      <c r="L75" s="16"/>
      <c r="M75" s="16"/>
      <c r="N75" s="16"/>
      <c r="O75" s="16"/>
    </row>
    <row r="76" spans="1:15" s="17" customFormat="1" ht="17.100000000000001" customHeight="1" thickTop="1" thickBot="1" x14ac:dyDescent="0.3">
      <c r="A76" s="194" t="s">
        <v>196</v>
      </c>
      <c r="B76" s="35"/>
      <c r="C76" s="36"/>
      <c r="D76" s="37"/>
      <c r="E76" s="23"/>
      <c r="F76" s="79"/>
      <c r="G76" s="16"/>
      <c r="H76" s="16"/>
      <c r="I76" s="16"/>
      <c r="J76" s="16"/>
      <c r="K76" s="16"/>
      <c r="L76" s="16"/>
      <c r="M76" s="16"/>
      <c r="N76" s="16"/>
      <c r="O76" s="16"/>
    </row>
    <row r="77" spans="1:15" s="17" customFormat="1" ht="17.100000000000001" customHeight="1" thickTop="1" x14ac:dyDescent="0.25">
      <c r="A77" s="23"/>
      <c r="B77" s="23"/>
      <c r="C77" s="23"/>
      <c r="D77" s="37"/>
      <c r="E77" s="23"/>
      <c r="F77" s="79"/>
      <c r="G77" s="16"/>
      <c r="H77" s="16"/>
      <c r="I77" s="16"/>
      <c r="J77" s="16"/>
      <c r="K77" s="16"/>
      <c r="L77" s="16"/>
      <c r="M77" s="16"/>
      <c r="N77" s="16"/>
      <c r="O77" s="16"/>
    </row>
    <row r="78" spans="1:15" s="17" customFormat="1" ht="17.100000000000001" customHeight="1" thickBot="1" x14ac:dyDescent="0.3">
      <c r="A78" s="61" t="s">
        <v>55</v>
      </c>
      <c r="B78" s="61" t="s">
        <v>50</v>
      </c>
      <c r="C78" s="61" t="s">
        <v>49</v>
      </c>
      <c r="D78" s="37"/>
      <c r="E78" s="23"/>
      <c r="F78" s="79"/>
      <c r="G78" s="16"/>
      <c r="H78" s="16"/>
      <c r="I78" s="16"/>
      <c r="J78" s="16"/>
      <c r="K78" s="16"/>
      <c r="L78" s="16"/>
      <c r="M78" s="16"/>
      <c r="N78" s="16"/>
      <c r="O78" s="16"/>
    </row>
    <row r="79" spans="1:15" s="17" customFormat="1" ht="17.100000000000001" customHeight="1" thickTop="1" thickBot="1" x14ac:dyDescent="0.3">
      <c r="A79" s="84" t="s">
        <v>202</v>
      </c>
      <c r="B79" s="35"/>
      <c r="C79" s="35"/>
      <c r="D79" s="37"/>
      <c r="E79" s="23"/>
      <c r="F79" s="79"/>
      <c r="G79" s="16"/>
      <c r="H79" s="16"/>
      <c r="I79" s="16"/>
      <c r="J79" s="16"/>
      <c r="K79" s="16"/>
      <c r="L79" s="16"/>
      <c r="M79" s="16"/>
      <c r="N79" s="16"/>
      <c r="O79" s="16"/>
    </row>
    <row r="80" spans="1:15" s="17" customFormat="1" ht="17.100000000000001" customHeight="1" thickTop="1" thickBot="1" x14ac:dyDescent="0.3">
      <c r="A80" s="84" t="s">
        <v>203</v>
      </c>
      <c r="B80" s="35"/>
      <c r="C80" s="35"/>
      <c r="D80" s="37"/>
      <c r="E80" s="23"/>
      <c r="F80" s="79"/>
      <c r="G80" s="16"/>
      <c r="H80" s="16"/>
      <c r="I80" s="16"/>
      <c r="J80" s="16"/>
      <c r="K80" s="16"/>
      <c r="L80" s="16"/>
      <c r="M80" s="16"/>
      <c r="N80" s="16"/>
      <c r="O80" s="16"/>
    </row>
    <row r="81" spans="1:15" s="17" customFormat="1" ht="17.100000000000001" customHeight="1" thickTop="1" thickBot="1" x14ac:dyDescent="0.3">
      <c r="A81" s="84" t="s">
        <v>204</v>
      </c>
      <c r="B81" s="152"/>
      <c r="C81" s="35"/>
      <c r="D81" s="37"/>
      <c r="E81" s="23"/>
      <c r="F81" s="79"/>
      <c r="G81" s="16"/>
      <c r="H81" s="16"/>
      <c r="I81" s="16"/>
      <c r="J81" s="16"/>
      <c r="K81" s="16"/>
      <c r="L81" s="16"/>
      <c r="M81" s="16"/>
      <c r="N81" s="16"/>
      <c r="O81" s="16"/>
    </row>
    <row r="82" spans="1:15" s="17" customFormat="1" ht="54" customHeight="1" thickTop="1" thickBot="1" x14ac:dyDescent="0.3">
      <c r="A82" s="84" t="s">
        <v>205</v>
      </c>
      <c r="B82" s="35"/>
      <c r="C82" s="35"/>
      <c r="D82" s="58"/>
      <c r="E82" s="23"/>
      <c r="F82" s="79"/>
      <c r="G82" s="16"/>
      <c r="H82" s="16"/>
      <c r="I82" s="16"/>
      <c r="J82" s="16"/>
      <c r="K82" s="16"/>
      <c r="L82" s="16"/>
      <c r="M82" s="16"/>
      <c r="N82" s="16"/>
      <c r="O82" s="16"/>
    </row>
    <row r="83" spans="1:15" s="17" customFormat="1" ht="17.100000000000001" customHeight="1" thickTop="1" x14ac:dyDescent="0.25">
      <c r="A83" s="63"/>
      <c r="B83" s="81"/>
      <c r="C83" s="36"/>
      <c r="D83" s="37"/>
      <c r="E83" s="23"/>
      <c r="F83" s="79"/>
      <c r="G83" s="16"/>
      <c r="H83" s="16"/>
      <c r="I83" s="16"/>
      <c r="J83" s="16"/>
      <c r="K83" s="16"/>
      <c r="L83" s="16"/>
      <c r="M83" s="16"/>
      <c r="N83" s="16"/>
      <c r="O83" s="16"/>
    </row>
    <row r="84" spans="1:15" s="17" customFormat="1" ht="17.100000000000001" customHeight="1" thickBot="1" x14ac:dyDescent="0.3">
      <c r="A84" s="82" t="s">
        <v>296</v>
      </c>
      <c r="B84" s="61" t="s">
        <v>295</v>
      </c>
      <c r="C84" s="36"/>
      <c r="D84" s="37"/>
      <c r="E84" s="23"/>
      <c r="F84" s="79"/>
      <c r="G84" s="16"/>
      <c r="H84" s="16"/>
      <c r="I84" s="16"/>
      <c r="J84" s="16"/>
      <c r="K84" s="16"/>
      <c r="L84" s="16"/>
      <c r="M84" s="16"/>
      <c r="N84" s="16"/>
      <c r="O84" s="16"/>
    </row>
    <row r="85" spans="1:15" s="17" customFormat="1" ht="17.100000000000001" customHeight="1" thickTop="1" thickBot="1" x14ac:dyDescent="0.3">
      <c r="A85" s="84" t="s">
        <v>202</v>
      </c>
      <c r="B85" s="35"/>
      <c r="C85" s="36"/>
      <c r="D85" s="37"/>
      <c r="E85" s="23"/>
      <c r="F85" s="79"/>
      <c r="G85" s="16"/>
      <c r="H85" s="16"/>
      <c r="I85" s="16"/>
      <c r="J85" s="16"/>
      <c r="K85" s="16"/>
      <c r="L85" s="16"/>
      <c r="M85" s="16"/>
      <c r="N85" s="16"/>
      <c r="O85" s="16"/>
    </row>
    <row r="86" spans="1:15" s="17" customFormat="1" ht="17.100000000000001" customHeight="1" thickTop="1" thickBot="1" x14ac:dyDescent="0.3">
      <c r="A86" s="84" t="s">
        <v>203</v>
      </c>
      <c r="B86" s="35"/>
      <c r="C86" s="36"/>
      <c r="D86" s="37"/>
      <c r="E86" s="23"/>
      <c r="F86" s="79"/>
      <c r="G86" s="16"/>
      <c r="H86" s="16"/>
      <c r="I86" s="16"/>
      <c r="J86" s="16"/>
      <c r="K86" s="16"/>
      <c r="L86" s="16"/>
      <c r="M86" s="16"/>
      <c r="N86" s="16"/>
      <c r="O86" s="16"/>
    </row>
    <row r="87" spans="1:15" s="17" customFormat="1" ht="17.100000000000001" customHeight="1" thickTop="1" thickBot="1" x14ac:dyDescent="0.3">
      <c r="A87" s="84" t="s">
        <v>204</v>
      </c>
      <c r="B87" s="152"/>
      <c r="C87" s="36"/>
      <c r="D87" s="37"/>
      <c r="E87" s="23"/>
      <c r="F87" s="79"/>
      <c r="G87" s="16"/>
      <c r="H87" s="16"/>
      <c r="I87" s="16"/>
      <c r="J87" s="16"/>
      <c r="K87" s="16"/>
      <c r="L87" s="16"/>
      <c r="M87" s="16"/>
      <c r="N87" s="16"/>
      <c r="O87" s="16"/>
    </row>
    <row r="88" spans="1:15" s="17" customFormat="1" ht="17.100000000000001" customHeight="1" thickTop="1" thickBot="1" x14ac:dyDescent="0.3">
      <c r="A88" s="84" t="s">
        <v>205</v>
      </c>
      <c r="B88" s="35"/>
      <c r="C88" s="36"/>
      <c r="D88" s="37"/>
      <c r="E88" s="23"/>
      <c r="F88" s="79"/>
      <c r="G88" s="16"/>
      <c r="H88" s="16"/>
      <c r="I88" s="16"/>
      <c r="J88" s="16"/>
      <c r="K88" s="16"/>
      <c r="L88" s="16"/>
      <c r="M88" s="16"/>
      <c r="N88" s="16"/>
      <c r="O88" s="16"/>
    </row>
    <row r="89" spans="1:15" s="17" customFormat="1" ht="17.100000000000001" customHeight="1" thickTop="1" x14ac:dyDescent="0.25">
      <c r="A89" s="75"/>
      <c r="B89" s="81"/>
      <c r="C89" s="36"/>
      <c r="D89" s="37"/>
      <c r="E89" s="23"/>
      <c r="F89" s="79"/>
      <c r="G89" s="16"/>
      <c r="H89" s="16"/>
      <c r="I89" s="16"/>
      <c r="J89" s="16"/>
      <c r="K89" s="16"/>
      <c r="L89" s="16"/>
      <c r="M89" s="16"/>
      <c r="N89" s="16"/>
      <c r="O89" s="16"/>
    </row>
    <row r="90" spans="1:15" s="17" customFormat="1" ht="17.100000000000001" customHeight="1" thickBot="1" x14ac:dyDescent="0.3">
      <c r="A90" s="78" t="s">
        <v>57</v>
      </c>
      <c r="B90" s="78"/>
      <c r="C90" s="36"/>
      <c r="D90" s="37"/>
      <c r="E90" s="23"/>
      <c r="F90" s="79"/>
      <c r="G90" s="16"/>
      <c r="H90" s="16"/>
      <c r="I90" s="16"/>
      <c r="J90" s="16"/>
      <c r="K90" s="16"/>
      <c r="L90" s="16"/>
      <c r="M90" s="16"/>
      <c r="N90" s="16"/>
      <c r="O90" s="16"/>
    </row>
    <row r="91" spans="1:15" s="17" customFormat="1" ht="17.100000000000001" customHeight="1" thickBot="1" x14ac:dyDescent="0.3">
      <c r="A91" s="61" t="s">
        <v>58</v>
      </c>
      <c r="B91" s="80">
        <f>ESA!B48</f>
        <v>0</v>
      </c>
      <c r="C91" s="94" t="s">
        <v>47</v>
      </c>
      <c r="D91" s="37"/>
      <c r="E91" s="23"/>
      <c r="F91" s="79"/>
      <c r="G91" s="16"/>
      <c r="H91" s="16"/>
      <c r="I91" s="16"/>
      <c r="J91" s="16"/>
      <c r="K91" s="16"/>
      <c r="L91" s="16"/>
      <c r="M91" s="16"/>
      <c r="N91" s="16"/>
      <c r="O91" s="16"/>
    </row>
    <row r="92" spans="1:15" s="17" customFormat="1" ht="17.100000000000001" customHeight="1" thickTop="1" x14ac:dyDescent="0.25">
      <c r="A92" s="63"/>
      <c r="B92" s="86"/>
      <c r="C92" s="36"/>
      <c r="D92" s="37"/>
      <c r="E92" s="23"/>
      <c r="F92" s="79"/>
      <c r="G92" s="16"/>
      <c r="H92" s="16"/>
      <c r="I92" s="16"/>
      <c r="J92" s="16"/>
      <c r="K92" s="16"/>
      <c r="L92" s="16"/>
      <c r="M92" s="16"/>
      <c r="N92" s="16"/>
      <c r="O92" s="16"/>
    </row>
    <row r="93" spans="1:15" s="17" customFormat="1" ht="17.100000000000001" customHeight="1" thickBot="1" x14ac:dyDescent="0.3">
      <c r="A93" s="78" t="s">
        <v>61</v>
      </c>
      <c r="B93" s="78"/>
      <c r="C93" s="36"/>
      <c r="D93" s="37"/>
      <c r="E93" s="23"/>
      <c r="F93" s="79"/>
      <c r="G93" s="16"/>
      <c r="H93" s="16"/>
      <c r="I93" s="16"/>
      <c r="J93" s="16"/>
      <c r="K93" s="16"/>
      <c r="L93" s="16"/>
      <c r="M93" s="16"/>
      <c r="N93" s="16"/>
      <c r="O93" s="16"/>
    </row>
    <row r="94" spans="1:15" s="17" customFormat="1" ht="17.100000000000001" customHeight="1" thickBot="1" x14ac:dyDescent="0.3">
      <c r="A94" s="61" t="s">
        <v>62</v>
      </c>
      <c r="B94" s="93"/>
      <c r="C94" s="36"/>
      <c r="D94" s="37"/>
      <c r="E94" s="23"/>
      <c r="F94" s="79"/>
      <c r="G94" s="16"/>
      <c r="H94" s="16"/>
      <c r="I94" s="16"/>
      <c r="J94" s="16"/>
      <c r="K94" s="16"/>
      <c r="L94" s="16"/>
      <c r="M94" s="16"/>
      <c r="N94" s="16"/>
      <c r="O94" s="16"/>
    </row>
    <row r="95" spans="1:15" s="17" customFormat="1" ht="17.100000000000001" customHeight="1" thickTop="1" x14ac:dyDescent="0.25">
      <c r="A95" s="63"/>
      <c r="B95" s="86"/>
      <c r="C95" s="36"/>
      <c r="D95" s="37"/>
      <c r="E95" s="23"/>
      <c r="F95" s="79"/>
      <c r="G95" s="16"/>
      <c r="H95" s="16"/>
      <c r="I95" s="16"/>
      <c r="J95" s="16"/>
      <c r="K95" s="16"/>
      <c r="L95" s="16"/>
      <c r="M95" s="16"/>
      <c r="N95" s="16"/>
      <c r="O95" s="16"/>
    </row>
    <row r="96" spans="1:15" s="17" customFormat="1" ht="17.100000000000001" customHeight="1" thickBot="1" x14ac:dyDescent="0.3">
      <c r="A96" s="78" t="s">
        <v>63</v>
      </c>
      <c r="B96" s="78"/>
      <c r="C96" s="36"/>
      <c r="D96" s="37"/>
      <c r="E96" s="23"/>
      <c r="F96" s="79"/>
      <c r="G96" s="16"/>
      <c r="H96" s="16"/>
      <c r="I96" s="16"/>
      <c r="J96" s="16"/>
      <c r="K96" s="16"/>
      <c r="L96" s="16"/>
      <c r="M96" s="16"/>
      <c r="N96" s="16"/>
      <c r="O96" s="16"/>
    </row>
    <row r="97" spans="1:15" s="17" customFormat="1" ht="17.100000000000001" customHeight="1" thickBot="1" x14ac:dyDescent="0.3">
      <c r="A97" s="61" t="s">
        <v>86</v>
      </c>
      <c r="B97" s="35"/>
      <c r="C97" s="36"/>
      <c r="D97" s="62" t="s">
        <v>73</v>
      </c>
      <c r="E97" s="23"/>
      <c r="F97" s="79"/>
      <c r="G97" s="16"/>
      <c r="H97" s="16"/>
      <c r="I97" s="16"/>
      <c r="J97" s="16"/>
      <c r="K97" s="16"/>
      <c r="L97" s="16"/>
      <c r="M97" s="16"/>
      <c r="N97" s="16"/>
      <c r="O97" s="16"/>
    </row>
    <row r="98" spans="1:15" ht="15" thickTop="1" x14ac:dyDescent="0.3">
      <c r="A98" s="59"/>
      <c r="B98" s="72"/>
      <c r="C98" s="36"/>
      <c r="E98" s="38"/>
    </row>
    <row r="99" spans="1:15" x14ac:dyDescent="0.3">
      <c r="A99" s="59"/>
      <c r="B99" s="72"/>
      <c r="C99" s="36"/>
      <c r="E99" s="38"/>
    </row>
    <row r="100" spans="1:15" x14ac:dyDescent="0.3">
      <c r="A100" s="59"/>
      <c r="B100" s="72"/>
      <c r="C100" s="36"/>
      <c r="E100" s="38"/>
    </row>
    <row r="101" spans="1:15" x14ac:dyDescent="0.3">
      <c r="A101" s="59"/>
      <c r="B101" s="72"/>
      <c r="C101" s="36"/>
      <c r="E101" s="38"/>
    </row>
    <row r="102" spans="1:15" x14ac:dyDescent="0.3">
      <c r="A102" s="59"/>
      <c r="B102" s="72"/>
      <c r="C102" s="36"/>
      <c r="E102" s="38"/>
    </row>
    <row r="103" spans="1:15" x14ac:dyDescent="0.3">
      <c r="A103" s="59"/>
      <c r="B103" s="72"/>
      <c r="C103" s="36"/>
      <c r="E103" s="38"/>
    </row>
    <row r="104" spans="1:15" x14ac:dyDescent="0.3">
      <c r="A104" s="59"/>
      <c r="B104" s="72"/>
      <c r="C104" s="36"/>
      <c r="E104" s="38"/>
    </row>
    <row r="105" spans="1:15" x14ac:dyDescent="0.3">
      <c r="A105" s="59"/>
      <c r="B105" s="72"/>
      <c r="C105" s="36"/>
      <c r="E105" s="38"/>
    </row>
    <row r="106" spans="1:15" x14ac:dyDescent="0.3">
      <c r="A106" s="59"/>
      <c r="B106" s="72"/>
      <c r="C106" s="36"/>
      <c r="E106" s="38"/>
    </row>
    <row r="107" spans="1:15" x14ac:dyDescent="0.3">
      <c r="A107" s="59"/>
      <c r="B107" s="72"/>
      <c r="C107" s="36"/>
      <c r="E107" s="38"/>
    </row>
    <row r="108" spans="1:15" x14ac:dyDescent="0.3">
      <c r="A108" s="59"/>
      <c r="B108" s="72"/>
      <c r="C108" s="36"/>
      <c r="E108" s="38"/>
    </row>
    <row r="109" spans="1:15" x14ac:dyDescent="0.3">
      <c r="A109" s="59"/>
      <c r="B109" s="72"/>
      <c r="C109" s="36"/>
      <c r="E109" s="38"/>
    </row>
    <row r="110" spans="1:15" x14ac:dyDescent="0.3">
      <c r="A110" s="59"/>
      <c r="B110" s="72"/>
      <c r="C110" s="36"/>
      <c r="E110" s="38"/>
    </row>
    <row r="111" spans="1:15" x14ac:dyDescent="0.3">
      <c r="A111" s="59"/>
      <c r="B111" s="72"/>
      <c r="C111" s="36"/>
      <c r="E111" s="38"/>
      <c r="F111" s="9"/>
      <c r="G111" s="9"/>
      <c r="H111" s="9"/>
      <c r="I111" s="9"/>
      <c r="J111" s="9"/>
      <c r="K111" s="9"/>
      <c r="L111" s="9"/>
      <c r="M111" s="9"/>
      <c r="N111" s="9"/>
      <c r="O111" s="9"/>
    </row>
    <row r="112" spans="1:15" x14ac:dyDescent="0.3">
      <c r="A112" s="59"/>
      <c r="B112" s="72"/>
      <c r="C112" s="36"/>
      <c r="E112" s="38"/>
      <c r="F112" s="9"/>
      <c r="G112" s="9"/>
      <c r="H112" s="9"/>
      <c r="I112" s="9"/>
      <c r="J112" s="9"/>
      <c r="K112" s="9"/>
      <c r="L112" s="9"/>
      <c r="M112" s="9"/>
      <c r="N112" s="9"/>
      <c r="O112" s="9"/>
    </row>
    <row r="113" spans="1:15" x14ac:dyDescent="0.3">
      <c r="A113" s="59"/>
      <c r="B113" s="72"/>
      <c r="C113" s="36"/>
      <c r="E113" s="38"/>
      <c r="F113" s="9"/>
      <c r="G113" s="9"/>
      <c r="H113" s="9"/>
      <c r="I113" s="9"/>
      <c r="J113" s="9"/>
      <c r="K113" s="9"/>
      <c r="L113" s="9"/>
      <c r="M113" s="9"/>
      <c r="N113" s="9"/>
      <c r="O113" s="9"/>
    </row>
    <row r="114" spans="1:15" x14ac:dyDescent="0.3">
      <c r="A114" s="59"/>
      <c r="B114" s="72"/>
      <c r="C114" s="36"/>
      <c r="E114" s="38"/>
      <c r="F114" s="9"/>
      <c r="G114" s="9"/>
      <c r="H114" s="9"/>
      <c r="I114" s="9"/>
      <c r="J114" s="9"/>
      <c r="K114" s="9"/>
      <c r="L114" s="9"/>
      <c r="M114" s="9"/>
      <c r="N114" s="9"/>
      <c r="O114" s="9"/>
    </row>
    <row r="115" spans="1:15" x14ac:dyDescent="0.3">
      <c r="A115" s="59"/>
      <c r="B115" s="72"/>
      <c r="C115" s="36"/>
      <c r="E115" s="38"/>
      <c r="F115" s="9"/>
      <c r="G115" s="9"/>
      <c r="H115" s="9"/>
      <c r="I115" s="9"/>
      <c r="J115" s="9"/>
      <c r="K115" s="9"/>
      <c r="L115" s="9"/>
      <c r="M115" s="9"/>
      <c r="N115" s="9"/>
      <c r="O115" s="9"/>
    </row>
    <row r="116" spans="1:15" x14ac:dyDescent="0.3">
      <c r="B116" s="88"/>
      <c r="D116" s="192"/>
      <c r="F116" s="9"/>
      <c r="G116" s="9"/>
      <c r="H116" s="9"/>
      <c r="I116" s="9"/>
      <c r="J116" s="9"/>
      <c r="K116" s="9"/>
      <c r="L116" s="9"/>
      <c r="M116" s="9"/>
      <c r="N116" s="9"/>
      <c r="O116" s="9"/>
    </row>
    <row r="117" spans="1:15" x14ac:dyDescent="0.3">
      <c r="B117" s="88"/>
      <c r="D117" s="192"/>
      <c r="F117" s="9"/>
      <c r="G117" s="9"/>
      <c r="H117" s="9"/>
      <c r="I117" s="9"/>
      <c r="J117" s="9"/>
      <c r="K117" s="9"/>
      <c r="L117" s="9"/>
      <c r="M117" s="9"/>
      <c r="N117" s="9"/>
      <c r="O117" s="9"/>
    </row>
    <row r="118" spans="1:15" x14ac:dyDescent="0.3">
      <c r="B118" s="88"/>
      <c r="D118" s="192"/>
      <c r="F118" s="9"/>
      <c r="G118" s="9"/>
      <c r="H118" s="9"/>
      <c r="I118" s="9"/>
      <c r="J118" s="9"/>
      <c r="K118" s="9"/>
      <c r="L118" s="9"/>
      <c r="M118" s="9"/>
      <c r="N118" s="9"/>
      <c r="O118" s="9"/>
    </row>
    <row r="119" spans="1:15" x14ac:dyDescent="0.3">
      <c r="B119" s="88"/>
      <c r="D119" s="192"/>
      <c r="F119" s="9"/>
      <c r="G119" s="9"/>
      <c r="H119" s="9"/>
      <c r="I119" s="9"/>
      <c r="J119" s="9"/>
      <c r="K119" s="9"/>
      <c r="L119" s="9"/>
      <c r="M119" s="9"/>
      <c r="N119" s="9"/>
      <c r="O119" s="9"/>
    </row>
    <row r="120" spans="1:15" x14ac:dyDescent="0.3">
      <c r="B120" s="88"/>
      <c r="D120" s="192"/>
      <c r="F120" s="9"/>
      <c r="G120" s="9"/>
      <c r="H120" s="9"/>
      <c r="I120" s="9"/>
      <c r="J120" s="9"/>
      <c r="K120" s="9"/>
      <c r="L120" s="9"/>
      <c r="M120" s="9"/>
      <c r="N120" s="9"/>
      <c r="O120" s="9"/>
    </row>
    <row r="121" spans="1:15" x14ac:dyDescent="0.3">
      <c r="B121" s="88"/>
      <c r="D121" s="192"/>
      <c r="F121" s="9"/>
      <c r="G121" s="9"/>
      <c r="H121" s="9"/>
      <c r="I121" s="9"/>
      <c r="J121" s="9"/>
      <c r="K121" s="9"/>
      <c r="L121" s="9"/>
      <c r="M121" s="9"/>
      <c r="N121" s="9"/>
      <c r="O121" s="9"/>
    </row>
    <row r="122" spans="1:15" x14ac:dyDescent="0.3">
      <c r="B122" s="88"/>
      <c r="D122" s="192"/>
      <c r="F122" s="9"/>
      <c r="G122" s="9"/>
      <c r="H122" s="9"/>
      <c r="I122" s="9"/>
      <c r="J122" s="9"/>
      <c r="K122" s="9"/>
      <c r="L122" s="9"/>
      <c r="M122" s="9"/>
      <c r="N122" s="9"/>
      <c r="O122" s="9"/>
    </row>
    <row r="123" spans="1:15" x14ac:dyDescent="0.3">
      <c r="B123" s="88"/>
      <c r="D123" s="192"/>
      <c r="F123" s="9"/>
      <c r="G123" s="9"/>
      <c r="H123" s="9"/>
      <c r="I123" s="9"/>
      <c r="J123" s="9"/>
      <c r="K123" s="9"/>
      <c r="L123" s="9"/>
      <c r="M123" s="9"/>
      <c r="N123" s="9"/>
      <c r="O123" s="9"/>
    </row>
    <row r="124" spans="1:15" x14ac:dyDescent="0.3">
      <c r="B124" s="88"/>
      <c r="D124" s="192"/>
      <c r="F124" s="9"/>
      <c r="G124" s="9"/>
      <c r="H124" s="9"/>
      <c r="I124" s="9"/>
      <c r="J124" s="9"/>
      <c r="K124" s="9"/>
      <c r="L124" s="9"/>
      <c r="M124" s="9"/>
      <c r="N124" s="9"/>
      <c r="O124" s="9"/>
    </row>
    <row r="125" spans="1:15" x14ac:dyDescent="0.3">
      <c r="B125" s="88"/>
      <c r="D125" s="192"/>
      <c r="F125" s="9"/>
      <c r="G125" s="9"/>
      <c r="H125" s="9"/>
      <c r="I125" s="9"/>
      <c r="J125" s="9"/>
      <c r="K125" s="9"/>
      <c r="L125" s="9"/>
      <c r="M125" s="9"/>
      <c r="N125" s="9"/>
      <c r="O125" s="9"/>
    </row>
    <row r="126" spans="1:15" x14ac:dyDescent="0.3">
      <c r="B126" s="88"/>
      <c r="D126" s="192"/>
      <c r="F126" s="9"/>
      <c r="G126" s="9"/>
      <c r="H126" s="9"/>
      <c r="I126" s="9"/>
      <c r="J126" s="9"/>
      <c r="K126" s="9"/>
      <c r="L126" s="9"/>
      <c r="M126" s="9"/>
      <c r="N126" s="9"/>
      <c r="O126" s="9"/>
    </row>
    <row r="127" spans="1:15" x14ac:dyDescent="0.3">
      <c r="A127" s="9"/>
      <c r="B127" s="88"/>
      <c r="C127" s="9"/>
      <c r="D127" s="8"/>
      <c r="E127" s="9"/>
      <c r="F127" s="9"/>
      <c r="G127" s="9"/>
      <c r="H127" s="9"/>
      <c r="I127" s="9"/>
      <c r="J127" s="9"/>
      <c r="K127" s="9"/>
      <c r="L127" s="9"/>
      <c r="M127" s="9"/>
      <c r="N127" s="9"/>
      <c r="O127" s="9"/>
    </row>
    <row r="128" spans="1:15" x14ac:dyDescent="0.3">
      <c r="A128" s="9"/>
      <c r="B128" s="88"/>
      <c r="C128" s="9"/>
      <c r="D128" s="9"/>
      <c r="E128" s="9"/>
      <c r="F128" s="9"/>
      <c r="G128" s="9"/>
      <c r="H128" s="9"/>
      <c r="I128" s="9"/>
      <c r="J128" s="9"/>
      <c r="K128" s="9"/>
      <c r="L128" s="9"/>
      <c r="M128" s="9"/>
      <c r="N128" s="9"/>
      <c r="O128" s="9"/>
    </row>
    <row r="129" spans="1:15" x14ac:dyDescent="0.3">
      <c r="A129" s="9"/>
      <c r="B129" s="88"/>
      <c r="C129" s="9"/>
      <c r="D129" s="9"/>
      <c r="E129" s="9"/>
      <c r="F129" s="9"/>
      <c r="G129" s="9"/>
      <c r="H129" s="9"/>
      <c r="I129" s="9"/>
      <c r="J129" s="9"/>
      <c r="K129" s="9"/>
      <c r="L129" s="9"/>
      <c r="M129" s="9"/>
      <c r="N129" s="9"/>
      <c r="O129" s="9"/>
    </row>
    <row r="130" spans="1:15" x14ac:dyDescent="0.3">
      <c r="A130" s="9"/>
      <c r="B130" s="88"/>
      <c r="C130" s="9"/>
      <c r="D130" s="9"/>
      <c r="E130" s="9"/>
      <c r="F130" s="9"/>
      <c r="G130" s="9"/>
      <c r="H130" s="9"/>
      <c r="I130" s="9"/>
      <c r="J130" s="9"/>
      <c r="K130" s="9"/>
      <c r="L130" s="9"/>
      <c r="M130" s="9"/>
      <c r="N130" s="9"/>
      <c r="O130" s="9"/>
    </row>
    <row r="131" spans="1:15" x14ac:dyDescent="0.3">
      <c r="A131" s="9"/>
      <c r="B131" s="88"/>
      <c r="C131" s="9"/>
      <c r="D131" s="9"/>
      <c r="E131" s="9"/>
      <c r="F131" s="9"/>
      <c r="G131" s="9"/>
      <c r="H131" s="9"/>
      <c r="I131" s="9"/>
      <c r="J131" s="9"/>
      <c r="K131" s="9"/>
      <c r="L131" s="9"/>
      <c r="M131" s="9"/>
      <c r="N131" s="9"/>
      <c r="O131" s="9"/>
    </row>
    <row r="132" spans="1:15" x14ac:dyDescent="0.3">
      <c r="A132" s="9"/>
      <c r="B132" s="88"/>
      <c r="C132" s="9"/>
      <c r="D132" s="9"/>
      <c r="E132" s="9"/>
      <c r="F132" s="9"/>
      <c r="G132" s="9"/>
      <c r="H132" s="9"/>
      <c r="I132" s="9"/>
      <c r="J132" s="9"/>
      <c r="K132" s="9"/>
      <c r="L132" s="9"/>
      <c r="M132" s="9"/>
      <c r="N132" s="9"/>
      <c r="O132" s="9"/>
    </row>
    <row r="133" spans="1:15" x14ac:dyDescent="0.3">
      <c r="A133" s="9"/>
      <c r="B133" s="88"/>
      <c r="C133" s="9"/>
      <c r="D133" s="9"/>
      <c r="E133" s="9"/>
      <c r="F133" s="9"/>
      <c r="G133" s="9"/>
      <c r="H133" s="9"/>
      <c r="I133" s="9"/>
      <c r="J133" s="9"/>
      <c r="K133" s="9"/>
      <c r="L133" s="9"/>
      <c r="M133" s="9"/>
      <c r="N133" s="9"/>
      <c r="O133" s="9"/>
    </row>
    <row r="134" spans="1:15" x14ac:dyDescent="0.3">
      <c r="A134" s="9"/>
      <c r="B134" s="88"/>
      <c r="C134" s="9"/>
      <c r="D134" s="9"/>
      <c r="E134" s="9"/>
      <c r="F134" s="9"/>
      <c r="G134" s="9"/>
      <c r="H134" s="9"/>
      <c r="I134" s="9"/>
      <c r="J134" s="9"/>
      <c r="K134" s="9"/>
      <c r="L134" s="9"/>
      <c r="M134" s="9"/>
      <c r="N134" s="9"/>
      <c r="O134" s="9"/>
    </row>
    <row r="135" spans="1:15" x14ac:dyDescent="0.3">
      <c r="A135" s="9"/>
      <c r="B135" s="88"/>
      <c r="C135" s="9"/>
      <c r="D135" s="9"/>
      <c r="E135" s="9"/>
      <c r="F135" s="9"/>
      <c r="G135" s="9"/>
      <c r="H135" s="9"/>
      <c r="I135" s="9"/>
      <c r="J135" s="9"/>
      <c r="K135" s="9"/>
      <c r="L135" s="9"/>
      <c r="M135" s="9"/>
      <c r="N135" s="9"/>
      <c r="O135" s="9"/>
    </row>
    <row r="136" spans="1:15" x14ac:dyDescent="0.3">
      <c r="A136" s="9"/>
      <c r="B136" s="88"/>
      <c r="C136" s="9"/>
      <c r="D136" s="9"/>
      <c r="E136" s="9"/>
      <c r="F136" s="9"/>
      <c r="G136" s="9"/>
      <c r="H136" s="9"/>
      <c r="I136" s="9"/>
      <c r="J136" s="9"/>
      <c r="K136" s="9"/>
      <c r="L136" s="9"/>
      <c r="M136" s="9"/>
      <c r="N136" s="9"/>
      <c r="O136" s="9"/>
    </row>
    <row r="137" spans="1:15" x14ac:dyDescent="0.3">
      <c r="A137" s="9"/>
      <c r="B137" s="88"/>
      <c r="C137" s="9"/>
      <c r="D137" s="9"/>
      <c r="E137" s="9"/>
      <c r="F137" s="9"/>
      <c r="G137" s="9"/>
      <c r="H137" s="9"/>
      <c r="I137" s="9"/>
      <c r="J137" s="9"/>
      <c r="K137" s="9"/>
      <c r="L137" s="9"/>
      <c r="M137" s="9"/>
      <c r="N137" s="9"/>
      <c r="O137" s="9"/>
    </row>
    <row r="138" spans="1:15" x14ac:dyDescent="0.3">
      <c r="A138" s="9"/>
      <c r="B138" s="88"/>
      <c r="C138" s="9"/>
      <c r="D138" s="9"/>
      <c r="E138" s="9"/>
      <c r="F138" s="9"/>
      <c r="G138" s="9"/>
      <c r="H138" s="9"/>
      <c r="I138" s="9"/>
      <c r="J138" s="9"/>
      <c r="K138" s="9"/>
      <c r="L138" s="9"/>
      <c r="M138" s="9"/>
      <c r="N138" s="9"/>
      <c r="O138" s="9"/>
    </row>
    <row r="139" spans="1:15" x14ac:dyDescent="0.3">
      <c r="A139" s="9"/>
      <c r="B139" s="88"/>
      <c r="C139" s="9"/>
      <c r="D139" s="9"/>
      <c r="E139" s="9"/>
      <c r="F139" s="9"/>
      <c r="G139" s="9"/>
      <c r="H139" s="9"/>
      <c r="I139" s="9"/>
      <c r="J139" s="9"/>
      <c r="K139" s="9"/>
      <c r="L139" s="9"/>
      <c r="M139" s="9"/>
      <c r="N139" s="9"/>
      <c r="O139" s="9"/>
    </row>
    <row r="140" spans="1:15" x14ac:dyDescent="0.3">
      <c r="A140" s="9"/>
      <c r="B140" s="88"/>
      <c r="C140" s="9"/>
      <c r="D140" s="9"/>
      <c r="E140" s="9"/>
      <c r="F140" s="9"/>
      <c r="G140" s="9"/>
      <c r="H140" s="9"/>
      <c r="I140" s="9"/>
      <c r="J140" s="9"/>
      <c r="K140" s="9"/>
      <c r="L140" s="9"/>
      <c r="M140" s="9"/>
      <c r="N140" s="9"/>
      <c r="O140" s="9"/>
    </row>
    <row r="141" spans="1:15" x14ac:dyDescent="0.3">
      <c r="A141" s="9"/>
      <c r="B141" s="88"/>
      <c r="C141" s="9"/>
      <c r="D141" s="9"/>
      <c r="E141" s="9"/>
      <c r="F141" s="9"/>
      <c r="G141" s="9"/>
      <c r="H141" s="9"/>
      <c r="I141" s="9"/>
      <c r="J141" s="9"/>
      <c r="K141" s="9"/>
      <c r="L141" s="9"/>
      <c r="M141" s="9"/>
      <c r="N141" s="9"/>
      <c r="O141" s="9"/>
    </row>
    <row r="142" spans="1:15" x14ac:dyDescent="0.3">
      <c r="A142" s="9"/>
      <c r="B142" s="88"/>
      <c r="C142" s="9"/>
      <c r="D142" s="9"/>
      <c r="E142" s="9"/>
      <c r="F142" s="9"/>
      <c r="G142" s="9"/>
      <c r="H142" s="9"/>
      <c r="I142" s="9"/>
      <c r="J142" s="9"/>
      <c r="K142" s="9"/>
      <c r="L142" s="9"/>
      <c r="M142" s="9"/>
      <c r="N142" s="9"/>
      <c r="O142" s="9"/>
    </row>
    <row r="143" spans="1:15" x14ac:dyDescent="0.3">
      <c r="A143" s="9"/>
      <c r="B143" s="88"/>
      <c r="C143" s="9"/>
      <c r="D143" s="9"/>
      <c r="E143" s="9"/>
      <c r="F143" s="9"/>
      <c r="G143" s="9"/>
      <c r="H143" s="9"/>
      <c r="I143" s="9"/>
      <c r="J143" s="9"/>
      <c r="K143" s="9"/>
      <c r="L143" s="9"/>
      <c r="M143" s="9"/>
      <c r="N143" s="9"/>
      <c r="O143" s="9"/>
    </row>
    <row r="144" spans="1:15" x14ac:dyDescent="0.3">
      <c r="A144" s="9"/>
      <c r="B144" s="88"/>
      <c r="C144" s="9"/>
      <c r="D144" s="9"/>
      <c r="E144" s="9"/>
      <c r="F144" s="9"/>
      <c r="G144" s="9"/>
      <c r="H144" s="9"/>
      <c r="I144" s="9"/>
      <c r="J144" s="9"/>
      <c r="K144" s="9"/>
      <c r="L144" s="9"/>
      <c r="M144" s="9"/>
      <c r="N144" s="9"/>
      <c r="O144" s="9"/>
    </row>
    <row r="145" spans="1:15" x14ac:dyDescent="0.3">
      <c r="A145" s="9"/>
      <c r="B145" s="88"/>
      <c r="C145" s="9"/>
      <c r="D145" s="9"/>
      <c r="E145" s="9"/>
      <c r="F145" s="9"/>
      <c r="G145" s="9"/>
      <c r="H145" s="9"/>
      <c r="I145" s="9"/>
      <c r="J145" s="9"/>
      <c r="K145" s="9"/>
      <c r="L145" s="9"/>
      <c r="M145" s="9"/>
      <c r="N145" s="9"/>
      <c r="O145" s="9"/>
    </row>
    <row r="146" spans="1:15" x14ac:dyDescent="0.3">
      <c r="A146" s="9"/>
      <c r="B146" s="88"/>
      <c r="C146" s="9"/>
      <c r="D146" s="9"/>
      <c r="E146" s="9"/>
      <c r="F146" s="9"/>
      <c r="G146" s="9"/>
      <c r="H146" s="9"/>
      <c r="I146" s="9"/>
      <c r="J146" s="9"/>
      <c r="K146" s="9"/>
      <c r="L146" s="9"/>
      <c r="M146" s="9"/>
      <c r="N146" s="9"/>
      <c r="O146" s="9"/>
    </row>
    <row r="147" spans="1:15" x14ac:dyDescent="0.3">
      <c r="A147" s="9"/>
      <c r="B147" s="88"/>
      <c r="C147" s="9"/>
      <c r="D147" s="9"/>
      <c r="E147" s="9"/>
      <c r="F147" s="9"/>
      <c r="G147" s="9"/>
      <c r="H147" s="9"/>
      <c r="I147" s="9"/>
      <c r="J147" s="9"/>
      <c r="K147" s="9"/>
      <c r="L147" s="9"/>
      <c r="M147" s="9"/>
      <c r="N147" s="9"/>
      <c r="O147" s="9"/>
    </row>
    <row r="148" spans="1:15" x14ac:dyDescent="0.3">
      <c r="A148" s="9"/>
      <c r="B148" s="88"/>
      <c r="C148" s="9"/>
      <c r="D148" s="9"/>
      <c r="E148" s="9"/>
      <c r="F148" s="9"/>
      <c r="G148" s="9"/>
      <c r="H148" s="9"/>
      <c r="I148" s="9"/>
      <c r="J148" s="9"/>
      <c r="K148" s="9"/>
      <c r="L148" s="9"/>
      <c r="M148" s="9"/>
      <c r="N148" s="9"/>
      <c r="O148" s="9"/>
    </row>
    <row r="149" spans="1:15" x14ac:dyDescent="0.3">
      <c r="A149" s="9"/>
      <c r="B149" s="88"/>
      <c r="C149" s="9"/>
      <c r="D149" s="9"/>
      <c r="E149" s="9"/>
      <c r="F149" s="9"/>
      <c r="G149" s="9"/>
      <c r="H149" s="9"/>
      <c r="I149" s="9"/>
      <c r="J149" s="9"/>
      <c r="K149" s="9"/>
      <c r="L149" s="9"/>
      <c r="M149" s="9"/>
      <c r="N149" s="9"/>
      <c r="O149" s="9"/>
    </row>
    <row r="150" spans="1:15" x14ac:dyDescent="0.3">
      <c r="A150" s="9"/>
      <c r="B150" s="88"/>
      <c r="C150" s="9"/>
      <c r="D150" s="9"/>
      <c r="E150" s="9"/>
      <c r="F150" s="9"/>
      <c r="G150" s="9"/>
      <c r="H150" s="9"/>
      <c r="I150" s="9"/>
      <c r="J150" s="9"/>
      <c r="K150" s="9"/>
      <c r="L150" s="9"/>
      <c r="M150" s="9"/>
      <c r="N150" s="9"/>
      <c r="O150" s="9"/>
    </row>
    <row r="151" spans="1:15" x14ac:dyDescent="0.3">
      <c r="A151" s="9"/>
      <c r="B151" s="88"/>
      <c r="C151" s="9"/>
      <c r="D151" s="9"/>
      <c r="E151" s="9"/>
      <c r="F151" s="9"/>
      <c r="G151" s="9"/>
      <c r="H151" s="9"/>
      <c r="I151" s="9"/>
      <c r="J151" s="9"/>
      <c r="K151" s="9"/>
      <c r="L151" s="9"/>
      <c r="M151" s="9"/>
      <c r="N151" s="9"/>
      <c r="O151" s="9"/>
    </row>
    <row r="152" spans="1:15" x14ac:dyDescent="0.3">
      <c r="A152" s="9"/>
      <c r="B152" s="88"/>
      <c r="C152" s="9"/>
      <c r="D152" s="9"/>
      <c r="E152" s="9"/>
      <c r="F152" s="9"/>
      <c r="G152" s="9"/>
      <c r="H152" s="9"/>
      <c r="I152" s="9"/>
      <c r="J152" s="9"/>
      <c r="K152" s="9"/>
      <c r="L152" s="9"/>
      <c r="M152" s="9"/>
      <c r="N152" s="9"/>
      <c r="O152" s="9"/>
    </row>
    <row r="153" spans="1:15" x14ac:dyDescent="0.3">
      <c r="A153" s="9"/>
      <c r="B153" s="88"/>
      <c r="C153" s="9"/>
      <c r="D153" s="9"/>
      <c r="E153" s="9"/>
      <c r="F153" s="9"/>
      <c r="G153" s="9"/>
      <c r="H153" s="9"/>
      <c r="I153" s="9"/>
      <c r="J153" s="9"/>
      <c r="K153" s="9"/>
      <c r="L153" s="9"/>
      <c r="M153" s="9"/>
      <c r="N153" s="9"/>
      <c r="O153" s="9"/>
    </row>
    <row r="154" spans="1:15" x14ac:dyDescent="0.3">
      <c r="A154" s="9"/>
      <c r="B154" s="88"/>
      <c r="C154" s="9"/>
      <c r="D154" s="9"/>
      <c r="E154" s="9"/>
      <c r="F154" s="9"/>
      <c r="G154" s="9"/>
      <c r="H154" s="9"/>
      <c r="I154" s="9"/>
      <c r="J154" s="9"/>
      <c r="K154" s="9"/>
      <c r="L154" s="9"/>
      <c r="M154" s="9"/>
      <c r="N154" s="9"/>
      <c r="O154" s="9"/>
    </row>
    <row r="155" spans="1:15" x14ac:dyDescent="0.3">
      <c r="A155" s="9"/>
      <c r="B155" s="88"/>
      <c r="C155" s="9"/>
      <c r="D155" s="9"/>
      <c r="E155" s="9"/>
      <c r="F155" s="9"/>
      <c r="G155" s="9"/>
      <c r="H155" s="9"/>
      <c r="I155" s="9"/>
      <c r="J155" s="9"/>
      <c r="K155" s="9"/>
      <c r="L155" s="9"/>
      <c r="M155" s="9"/>
      <c r="N155" s="9"/>
      <c r="O155" s="9"/>
    </row>
    <row r="156" spans="1:15" x14ac:dyDescent="0.3">
      <c r="A156" s="9"/>
      <c r="B156" s="88"/>
      <c r="C156" s="9"/>
      <c r="D156" s="9"/>
      <c r="E156" s="9"/>
      <c r="F156" s="9"/>
      <c r="G156" s="9"/>
      <c r="H156" s="9"/>
      <c r="I156" s="9"/>
      <c r="J156" s="9"/>
      <c r="K156" s="9"/>
      <c r="L156" s="9"/>
      <c r="M156" s="9"/>
      <c r="N156" s="9"/>
      <c r="O156" s="9"/>
    </row>
    <row r="157" spans="1:15" x14ac:dyDescent="0.3">
      <c r="A157" s="9"/>
      <c r="B157" s="88"/>
      <c r="C157" s="9"/>
      <c r="D157" s="9"/>
      <c r="E157" s="9"/>
      <c r="F157" s="9"/>
      <c r="G157" s="9"/>
      <c r="H157" s="9"/>
      <c r="I157" s="9"/>
      <c r="J157" s="9"/>
      <c r="K157" s="9"/>
      <c r="L157" s="9"/>
      <c r="M157" s="9"/>
      <c r="N157" s="9"/>
      <c r="O157" s="9"/>
    </row>
    <row r="158" spans="1:15" x14ac:dyDescent="0.3">
      <c r="A158" s="9"/>
      <c r="B158" s="88"/>
      <c r="C158" s="9"/>
      <c r="D158" s="9"/>
      <c r="E158" s="9"/>
      <c r="F158" s="9"/>
      <c r="G158" s="9"/>
      <c r="H158" s="9"/>
      <c r="I158" s="9"/>
      <c r="J158" s="9"/>
      <c r="K158" s="9"/>
      <c r="L158" s="9"/>
      <c r="M158" s="9"/>
      <c r="N158" s="9"/>
      <c r="O158" s="9"/>
    </row>
    <row r="159" spans="1:15" x14ac:dyDescent="0.3">
      <c r="A159" s="9"/>
      <c r="B159" s="88"/>
      <c r="C159" s="9"/>
      <c r="D159" s="9"/>
      <c r="E159" s="9"/>
      <c r="F159" s="9"/>
      <c r="G159" s="9"/>
      <c r="H159" s="9"/>
      <c r="I159" s="9"/>
      <c r="J159" s="9"/>
      <c r="K159" s="9"/>
      <c r="L159" s="9"/>
      <c r="M159" s="9"/>
      <c r="N159" s="9"/>
      <c r="O159" s="9"/>
    </row>
    <row r="160" spans="1:15" x14ac:dyDescent="0.3">
      <c r="A160" s="9"/>
      <c r="B160" s="88"/>
      <c r="C160" s="9"/>
      <c r="D160" s="9"/>
      <c r="E160" s="9"/>
      <c r="F160" s="9"/>
      <c r="G160" s="9"/>
      <c r="H160" s="9"/>
      <c r="I160" s="9"/>
      <c r="J160" s="9"/>
      <c r="K160" s="9"/>
      <c r="L160" s="9"/>
      <c r="M160" s="9"/>
      <c r="N160" s="9"/>
      <c r="O160" s="9"/>
    </row>
    <row r="161" spans="1:15" x14ac:dyDescent="0.3">
      <c r="A161" s="9"/>
      <c r="B161" s="88"/>
      <c r="C161" s="9"/>
      <c r="D161" s="9"/>
      <c r="E161" s="9"/>
      <c r="F161" s="9"/>
      <c r="G161" s="9"/>
      <c r="H161" s="9"/>
      <c r="I161" s="9"/>
      <c r="J161" s="9"/>
      <c r="K161" s="9"/>
      <c r="L161" s="9"/>
      <c r="M161" s="9"/>
      <c r="N161" s="9"/>
      <c r="O161" s="9"/>
    </row>
    <row r="162" spans="1:15" x14ac:dyDescent="0.3">
      <c r="A162" s="9"/>
      <c r="B162" s="88"/>
      <c r="C162" s="9"/>
      <c r="D162" s="9"/>
      <c r="E162" s="9"/>
      <c r="F162" s="9"/>
      <c r="G162" s="9"/>
      <c r="H162" s="9"/>
      <c r="I162" s="9"/>
      <c r="J162" s="9"/>
      <c r="K162" s="9"/>
      <c r="L162" s="9"/>
      <c r="M162" s="9"/>
      <c r="N162" s="9"/>
      <c r="O162" s="9"/>
    </row>
    <row r="163" spans="1:15" x14ac:dyDescent="0.3">
      <c r="A163" s="9"/>
      <c r="B163" s="88"/>
      <c r="C163" s="9"/>
      <c r="D163" s="9"/>
      <c r="E163" s="9"/>
      <c r="F163" s="9"/>
      <c r="G163" s="9"/>
      <c r="H163" s="9"/>
      <c r="I163" s="9"/>
      <c r="J163" s="9"/>
      <c r="K163" s="9"/>
      <c r="L163" s="9"/>
      <c r="M163" s="9"/>
      <c r="N163" s="9"/>
      <c r="O163" s="9"/>
    </row>
    <row r="164" spans="1:15" x14ac:dyDescent="0.3">
      <c r="A164" s="9"/>
      <c r="B164" s="88"/>
      <c r="C164" s="9"/>
      <c r="D164" s="9"/>
      <c r="E164" s="9"/>
      <c r="F164" s="9"/>
      <c r="G164" s="9"/>
      <c r="H164" s="9"/>
      <c r="I164" s="9"/>
      <c r="J164" s="9"/>
      <c r="K164" s="9"/>
      <c r="L164" s="9"/>
      <c r="M164" s="9"/>
      <c r="N164" s="9"/>
      <c r="O164" s="9"/>
    </row>
    <row r="165" spans="1:15" x14ac:dyDescent="0.3">
      <c r="A165" s="9"/>
      <c r="B165" s="88"/>
      <c r="C165" s="9"/>
      <c r="D165" s="9"/>
      <c r="E165" s="9"/>
      <c r="F165" s="9"/>
      <c r="G165" s="9"/>
      <c r="H165" s="9"/>
      <c r="I165" s="9"/>
      <c r="J165" s="9"/>
      <c r="K165" s="9"/>
      <c r="L165" s="9"/>
      <c r="M165" s="9"/>
      <c r="N165" s="9"/>
      <c r="O165" s="9"/>
    </row>
    <row r="166" spans="1:15" x14ac:dyDescent="0.3">
      <c r="A166" s="9"/>
      <c r="B166" s="88"/>
      <c r="C166" s="9"/>
      <c r="D166" s="9"/>
      <c r="E166" s="9"/>
      <c r="F166" s="9"/>
      <c r="G166" s="9"/>
      <c r="H166" s="9"/>
      <c r="I166" s="9"/>
      <c r="J166" s="9"/>
      <c r="K166" s="9"/>
      <c r="L166" s="9"/>
      <c r="M166" s="9"/>
      <c r="N166" s="9"/>
      <c r="O166" s="9"/>
    </row>
    <row r="167" spans="1:15" x14ac:dyDescent="0.3">
      <c r="A167" s="9"/>
      <c r="B167" s="88"/>
      <c r="C167" s="9"/>
      <c r="D167" s="9"/>
      <c r="E167" s="9"/>
      <c r="F167" s="9"/>
      <c r="G167" s="9"/>
      <c r="H167" s="9"/>
      <c r="I167" s="9"/>
      <c r="J167" s="9"/>
      <c r="K167" s="9"/>
      <c r="L167" s="9"/>
      <c r="M167" s="9"/>
      <c r="N167" s="9"/>
      <c r="O167" s="9"/>
    </row>
    <row r="168" spans="1:15" x14ac:dyDescent="0.3">
      <c r="A168" s="9"/>
      <c r="B168" s="88"/>
      <c r="C168" s="9"/>
      <c r="D168" s="9"/>
      <c r="E168" s="9"/>
      <c r="F168" s="9"/>
      <c r="G168" s="9"/>
      <c r="H168" s="9"/>
      <c r="I168" s="9"/>
      <c r="J168" s="9"/>
      <c r="K168" s="9"/>
      <c r="L168" s="9"/>
      <c r="M168" s="9"/>
      <c r="N168" s="9"/>
      <c r="O168" s="9"/>
    </row>
    <row r="169" spans="1:15" x14ac:dyDescent="0.3">
      <c r="A169" s="9"/>
      <c r="B169" s="88"/>
      <c r="C169" s="9"/>
      <c r="D169" s="9"/>
      <c r="E169" s="9"/>
      <c r="F169" s="9"/>
      <c r="G169" s="9"/>
      <c r="H169" s="9"/>
      <c r="I169" s="9"/>
      <c r="J169" s="9"/>
      <c r="K169" s="9"/>
      <c r="L169" s="9"/>
      <c r="M169" s="9"/>
      <c r="N169" s="9"/>
      <c r="O169" s="9"/>
    </row>
    <row r="170" spans="1:15" x14ac:dyDescent="0.3">
      <c r="A170" s="9"/>
      <c r="B170" s="88"/>
      <c r="C170" s="9"/>
      <c r="D170" s="9"/>
      <c r="E170" s="9"/>
      <c r="F170" s="9"/>
      <c r="G170" s="9"/>
      <c r="H170" s="9"/>
      <c r="I170" s="9"/>
      <c r="J170" s="9"/>
      <c r="K170" s="9"/>
      <c r="L170" s="9"/>
      <c r="M170" s="9"/>
      <c r="N170" s="9"/>
      <c r="O170" s="9"/>
    </row>
    <row r="171" spans="1:15" x14ac:dyDescent="0.3">
      <c r="A171" s="9"/>
      <c r="B171" s="88"/>
      <c r="C171" s="9"/>
      <c r="D171" s="9"/>
      <c r="E171" s="9"/>
      <c r="F171" s="9"/>
      <c r="G171" s="9"/>
      <c r="H171" s="9"/>
      <c r="I171" s="9"/>
      <c r="J171" s="9"/>
      <c r="K171" s="9"/>
      <c r="L171" s="9"/>
      <c r="M171" s="9"/>
      <c r="N171" s="9"/>
      <c r="O171" s="9"/>
    </row>
    <row r="172" spans="1:15" x14ac:dyDescent="0.3">
      <c r="A172" s="9"/>
      <c r="B172" s="88"/>
      <c r="C172" s="9"/>
      <c r="D172" s="9"/>
      <c r="E172" s="9"/>
      <c r="F172" s="9"/>
      <c r="G172" s="9"/>
      <c r="H172" s="9"/>
      <c r="I172" s="9"/>
      <c r="J172" s="9"/>
      <c r="K172" s="9"/>
      <c r="L172" s="9"/>
      <c r="M172" s="9"/>
      <c r="N172" s="9"/>
      <c r="O172" s="9"/>
    </row>
    <row r="173" spans="1:15" x14ac:dyDescent="0.3">
      <c r="A173" s="9"/>
      <c r="B173" s="88"/>
      <c r="C173" s="9"/>
      <c r="D173" s="9"/>
      <c r="E173" s="9"/>
      <c r="F173" s="9"/>
      <c r="G173" s="9"/>
      <c r="H173" s="9"/>
      <c r="I173" s="9"/>
      <c r="J173" s="9"/>
      <c r="K173" s="9"/>
      <c r="L173" s="9"/>
      <c r="M173" s="9"/>
      <c r="N173" s="9"/>
      <c r="O173" s="9"/>
    </row>
    <row r="174" spans="1:15" x14ac:dyDescent="0.3">
      <c r="A174" s="9"/>
      <c r="B174" s="88"/>
      <c r="C174" s="9"/>
      <c r="D174" s="9"/>
      <c r="E174" s="9"/>
      <c r="F174" s="9"/>
      <c r="G174" s="9"/>
      <c r="H174" s="9"/>
      <c r="I174" s="9"/>
      <c r="J174" s="9"/>
      <c r="K174" s="9"/>
      <c r="L174" s="9"/>
      <c r="M174" s="9"/>
      <c r="N174" s="9"/>
      <c r="O174" s="9"/>
    </row>
    <row r="175" spans="1:15" x14ac:dyDescent="0.3">
      <c r="A175" s="9"/>
      <c r="B175" s="88"/>
      <c r="C175" s="9"/>
      <c r="D175" s="9"/>
      <c r="E175" s="9"/>
      <c r="F175" s="9"/>
      <c r="G175" s="9"/>
      <c r="H175" s="9"/>
      <c r="I175" s="9"/>
      <c r="J175" s="9"/>
      <c r="K175" s="9"/>
      <c r="L175" s="9"/>
      <c r="M175" s="9"/>
      <c r="N175" s="9"/>
      <c r="O175" s="9"/>
    </row>
    <row r="176" spans="1:15" x14ac:dyDescent="0.3">
      <c r="A176" s="9"/>
      <c r="B176" s="88"/>
      <c r="C176" s="9"/>
      <c r="D176" s="9"/>
      <c r="E176" s="9"/>
      <c r="F176" s="9"/>
      <c r="G176" s="9"/>
      <c r="H176" s="9"/>
      <c r="I176" s="9"/>
      <c r="J176" s="9"/>
      <c r="K176" s="9"/>
      <c r="L176" s="9"/>
      <c r="M176" s="9"/>
      <c r="N176" s="9"/>
      <c r="O176" s="9"/>
    </row>
    <row r="177" spans="1:15" x14ac:dyDescent="0.3">
      <c r="A177" s="9"/>
      <c r="B177" s="88"/>
      <c r="C177" s="9"/>
      <c r="D177" s="9"/>
      <c r="E177" s="9"/>
      <c r="F177" s="9"/>
      <c r="G177" s="9"/>
      <c r="H177" s="9"/>
      <c r="I177" s="9"/>
      <c r="J177" s="9"/>
      <c r="K177" s="9"/>
      <c r="L177" s="9"/>
      <c r="M177" s="9"/>
      <c r="N177" s="9"/>
      <c r="O177" s="9"/>
    </row>
    <row r="178" spans="1:15" x14ac:dyDescent="0.3">
      <c r="A178" s="9"/>
      <c r="B178" s="88"/>
      <c r="C178" s="9"/>
      <c r="D178" s="9"/>
      <c r="E178" s="9"/>
      <c r="F178" s="9"/>
      <c r="G178" s="9"/>
      <c r="H178" s="9"/>
      <c r="I178" s="9"/>
      <c r="J178" s="9"/>
      <c r="K178" s="9"/>
      <c r="L178" s="9"/>
      <c r="M178" s="9"/>
      <c r="N178" s="9"/>
      <c r="O178" s="9"/>
    </row>
    <row r="179" spans="1:15" x14ac:dyDescent="0.3">
      <c r="A179" s="9"/>
      <c r="B179" s="88"/>
      <c r="C179" s="9"/>
      <c r="D179" s="9"/>
      <c r="E179" s="9"/>
      <c r="F179" s="9"/>
      <c r="G179" s="9"/>
      <c r="H179" s="9"/>
      <c r="I179" s="9"/>
      <c r="J179" s="9"/>
      <c r="K179" s="9"/>
      <c r="L179" s="9"/>
      <c r="M179" s="9"/>
      <c r="N179" s="9"/>
      <c r="O179" s="9"/>
    </row>
    <row r="180" spans="1:15" x14ac:dyDescent="0.3">
      <c r="A180" s="9"/>
      <c r="B180" s="88"/>
      <c r="C180" s="9"/>
      <c r="D180" s="9"/>
      <c r="E180" s="9"/>
      <c r="F180" s="9"/>
      <c r="G180" s="9"/>
      <c r="H180" s="9"/>
      <c r="I180" s="9"/>
      <c r="J180" s="9"/>
      <c r="K180" s="9"/>
      <c r="L180" s="9"/>
      <c r="M180" s="9"/>
      <c r="N180" s="9"/>
      <c r="O180" s="9"/>
    </row>
    <row r="181" spans="1:15" x14ac:dyDescent="0.3">
      <c r="A181" s="9"/>
      <c r="B181" s="88"/>
      <c r="C181" s="9"/>
      <c r="D181" s="9"/>
      <c r="E181" s="9"/>
      <c r="F181" s="9"/>
      <c r="G181" s="9"/>
      <c r="H181" s="9"/>
      <c r="I181" s="9"/>
      <c r="J181" s="9"/>
      <c r="K181" s="9"/>
      <c r="L181" s="9"/>
      <c r="M181" s="9"/>
      <c r="N181" s="9"/>
      <c r="O181" s="9"/>
    </row>
    <row r="182" spans="1:15" x14ac:dyDescent="0.3">
      <c r="A182" s="9"/>
      <c r="B182" s="88"/>
      <c r="C182" s="9"/>
      <c r="D182" s="9"/>
      <c r="E182" s="9"/>
      <c r="F182" s="9"/>
      <c r="G182" s="9"/>
      <c r="H182" s="9"/>
      <c r="I182" s="9"/>
      <c r="J182" s="9"/>
      <c r="K182" s="9"/>
      <c r="L182" s="9"/>
      <c r="M182" s="9"/>
      <c r="N182" s="9"/>
      <c r="O182" s="9"/>
    </row>
    <row r="183" spans="1:15" x14ac:dyDescent="0.3">
      <c r="A183" s="9"/>
      <c r="B183" s="88"/>
      <c r="C183" s="9"/>
      <c r="D183" s="9"/>
      <c r="E183" s="9"/>
      <c r="F183" s="9"/>
      <c r="G183" s="9"/>
      <c r="H183" s="9"/>
      <c r="I183" s="9"/>
      <c r="J183" s="9"/>
      <c r="K183" s="9"/>
      <c r="L183" s="9"/>
      <c r="M183" s="9"/>
      <c r="N183" s="9"/>
      <c r="O183" s="9"/>
    </row>
    <row r="184" spans="1:15" x14ac:dyDescent="0.3">
      <c r="A184" s="9"/>
      <c r="B184" s="88"/>
      <c r="C184" s="9"/>
      <c r="D184" s="9"/>
      <c r="E184" s="9"/>
      <c r="F184" s="9"/>
      <c r="G184" s="9"/>
      <c r="H184" s="9"/>
      <c r="I184" s="9"/>
      <c r="J184" s="9"/>
      <c r="K184" s="9"/>
      <c r="L184" s="9"/>
      <c r="M184" s="9"/>
      <c r="N184" s="9"/>
      <c r="O184" s="9"/>
    </row>
    <row r="185" spans="1:15" x14ac:dyDescent="0.3">
      <c r="A185" s="9"/>
      <c r="B185" s="88"/>
      <c r="C185" s="9"/>
      <c r="D185" s="9"/>
      <c r="E185" s="9"/>
      <c r="F185" s="9"/>
      <c r="G185" s="9"/>
      <c r="H185" s="9"/>
      <c r="I185" s="9"/>
      <c r="J185" s="9"/>
      <c r="K185" s="9"/>
      <c r="L185" s="9"/>
      <c r="M185" s="9"/>
      <c r="N185" s="9"/>
      <c r="O185" s="9"/>
    </row>
    <row r="186" spans="1:15" x14ac:dyDescent="0.3">
      <c r="A186" s="9"/>
      <c r="B186" s="88"/>
      <c r="C186" s="9"/>
      <c r="D186" s="9"/>
      <c r="E186" s="9"/>
      <c r="F186" s="9"/>
      <c r="G186" s="9"/>
      <c r="H186" s="9"/>
      <c r="I186" s="9"/>
      <c r="J186" s="9"/>
      <c r="K186" s="9"/>
      <c r="L186" s="9"/>
      <c r="M186" s="9"/>
      <c r="N186" s="9"/>
      <c r="O186" s="9"/>
    </row>
    <row r="187" spans="1:15" x14ac:dyDescent="0.3">
      <c r="A187" s="9"/>
      <c r="B187" s="88"/>
      <c r="C187" s="9"/>
      <c r="D187" s="9"/>
      <c r="E187" s="9"/>
      <c r="F187" s="9"/>
      <c r="G187" s="9"/>
      <c r="H187" s="9"/>
      <c r="I187" s="9"/>
      <c r="J187" s="9"/>
      <c r="K187" s="9"/>
      <c r="L187" s="9"/>
      <c r="M187" s="9"/>
      <c r="N187" s="9"/>
      <c r="O187" s="9"/>
    </row>
    <row r="188" spans="1:15" x14ac:dyDescent="0.3">
      <c r="A188" s="9"/>
      <c r="B188" s="88"/>
      <c r="C188" s="9"/>
      <c r="D188" s="9"/>
      <c r="E188" s="9"/>
      <c r="F188" s="9"/>
      <c r="G188" s="9"/>
      <c r="H188" s="9"/>
      <c r="I188" s="9"/>
      <c r="J188" s="9"/>
      <c r="K188" s="9"/>
      <c r="L188" s="9"/>
      <c r="M188" s="9"/>
      <c r="N188" s="9"/>
      <c r="O188" s="9"/>
    </row>
    <row r="189" spans="1:15" x14ac:dyDescent="0.3">
      <c r="A189" s="9"/>
      <c r="B189" s="88"/>
      <c r="C189" s="9"/>
      <c r="D189" s="9"/>
      <c r="E189" s="9"/>
      <c r="F189" s="9"/>
      <c r="G189" s="9"/>
      <c r="H189" s="9"/>
      <c r="I189" s="9"/>
      <c r="J189" s="9"/>
      <c r="K189" s="9"/>
      <c r="L189" s="9"/>
      <c r="M189" s="9"/>
      <c r="N189" s="9"/>
      <c r="O189" s="9"/>
    </row>
    <row r="190" spans="1:15" x14ac:dyDescent="0.3">
      <c r="A190" s="9"/>
      <c r="B190" s="88"/>
      <c r="C190" s="9"/>
      <c r="D190" s="9"/>
      <c r="E190" s="9"/>
      <c r="F190" s="9"/>
      <c r="G190" s="9"/>
      <c r="H190" s="9"/>
      <c r="I190" s="9"/>
      <c r="J190" s="9"/>
      <c r="K190" s="9"/>
      <c r="L190" s="9"/>
      <c r="M190" s="9"/>
      <c r="N190" s="9"/>
      <c r="O190" s="9"/>
    </row>
    <row r="191" spans="1:15" x14ac:dyDescent="0.3">
      <c r="A191" s="9"/>
      <c r="B191" s="88"/>
      <c r="C191" s="9"/>
      <c r="D191" s="9"/>
      <c r="E191" s="9"/>
      <c r="F191" s="9"/>
      <c r="G191" s="9"/>
      <c r="H191" s="9"/>
      <c r="I191" s="9"/>
      <c r="J191" s="9"/>
      <c r="K191" s="9"/>
      <c r="L191" s="9"/>
      <c r="M191" s="9"/>
      <c r="N191" s="9"/>
      <c r="O191" s="9"/>
    </row>
    <row r="192" spans="1:15" x14ac:dyDescent="0.3">
      <c r="A192" s="9"/>
      <c r="B192" s="88"/>
      <c r="C192" s="9"/>
      <c r="D192" s="9"/>
      <c r="E192" s="9"/>
      <c r="F192" s="9"/>
      <c r="G192" s="9"/>
      <c r="H192" s="9"/>
      <c r="I192" s="9"/>
      <c r="J192" s="9"/>
      <c r="K192" s="9"/>
      <c r="L192" s="9"/>
      <c r="M192" s="9"/>
      <c r="N192" s="9"/>
      <c r="O192" s="9"/>
    </row>
    <row r="193" spans="1:15" x14ac:dyDescent="0.3">
      <c r="A193" s="9"/>
      <c r="B193" s="88"/>
      <c r="C193" s="9"/>
      <c r="D193" s="9"/>
      <c r="E193" s="9"/>
      <c r="F193" s="9"/>
      <c r="G193" s="9"/>
      <c r="H193" s="9"/>
      <c r="I193" s="9"/>
      <c r="J193" s="9"/>
      <c r="K193" s="9"/>
      <c r="L193" s="9"/>
      <c r="M193" s="9"/>
      <c r="N193" s="9"/>
      <c r="O193" s="9"/>
    </row>
    <row r="194" spans="1:15" x14ac:dyDescent="0.3">
      <c r="A194" s="9"/>
      <c r="B194" s="88"/>
      <c r="C194" s="9"/>
      <c r="D194" s="9"/>
      <c r="E194" s="9"/>
      <c r="F194" s="9"/>
      <c r="G194" s="9"/>
      <c r="H194" s="9"/>
      <c r="I194" s="9"/>
      <c r="J194" s="9"/>
      <c r="K194" s="9"/>
      <c r="L194" s="9"/>
      <c r="M194" s="9"/>
      <c r="N194" s="9"/>
      <c r="O194" s="9"/>
    </row>
    <row r="195" spans="1:15" x14ac:dyDescent="0.3">
      <c r="A195" s="9"/>
      <c r="B195" s="88"/>
      <c r="C195" s="9"/>
      <c r="D195" s="9"/>
      <c r="E195" s="9"/>
      <c r="F195" s="9"/>
      <c r="G195" s="9"/>
      <c r="H195" s="9"/>
      <c r="I195" s="9"/>
      <c r="J195" s="9"/>
      <c r="K195" s="9"/>
      <c r="L195" s="9"/>
      <c r="M195" s="9"/>
      <c r="N195" s="9"/>
      <c r="O195" s="9"/>
    </row>
    <row r="196" spans="1:15" x14ac:dyDescent="0.3">
      <c r="A196" s="9"/>
      <c r="B196" s="88"/>
      <c r="C196" s="9"/>
      <c r="D196" s="9"/>
      <c r="E196" s="9"/>
      <c r="F196" s="9"/>
      <c r="G196" s="9"/>
      <c r="H196" s="9"/>
      <c r="I196" s="9"/>
      <c r="J196" s="9"/>
      <c r="K196" s="9"/>
      <c r="L196" s="9"/>
      <c r="M196" s="9"/>
      <c r="N196" s="9"/>
      <c r="O196" s="9"/>
    </row>
    <row r="197" spans="1:15" x14ac:dyDescent="0.3">
      <c r="A197" s="9"/>
      <c r="B197" s="88"/>
      <c r="C197" s="9"/>
      <c r="D197" s="9"/>
      <c r="E197" s="9"/>
      <c r="F197" s="9"/>
      <c r="G197" s="9"/>
      <c r="H197" s="9"/>
      <c r="I197" s="9"/>
      <c r="J197" s="9"/>
      <c r="K197" s="9"/>
      <c r="L197" s="9"/>
      <c r="M197" s="9"/>
      <c r="N197" s="9"/>
      <c r="O197" s="9"/>
    </row>
    <row r="198" spans="1:15" x14ac:dyDescent="0.3">
      <c r="A198" s="9"/>
      <c r="B198" s="88"/>
      <c r="C198" s="9"/>
      <c r="D198" s="9"/>
      <c r="E198" s="9"/>
      <c r="F198" s="9"/>
      <c r="G198" s="9"/>
      <c r="H198" s="9"/>
      <c r="I198" s="9"/>
      <c r="J198" s="9"/>
      <c r="K198" s="9"/>
      <c r="L198" s="9"/>
      <c r="M198" s="9"/>
      <c r="N198" s="9"/>
      <c r="O198" s="9"/>
    </row>
    <row r="199" spans="1:15" x14ac:dyDescent="0.3">
      <c r="A199" s="9"/>
      <c r="B199" s="88"/>
      <c r="C199" s="9"/>
      <c r="D199" s="9"/>
      <c r="E199" s="9"/>
      <c r="F199" s="9"/>
      <c r="G199" s="9"/>
      <c r="H199" s="9"/>
      <c r="I199" s="9"/>
      <c r="J199" s="9"/>
      <c r="K199" s="9"/>
      <c r="L199" s="9"/>
      <c r="M199" s="9"/>
      <c r="N199" s="9"/>
      <c r="O199" s="9"/>
    </row>
    <row r="200" spans="1:15" x14ac:dyDescent="0.3">
      <c r="A200" s="9"/>
      <c r="B200" s="88"/>
      <c r="C200" s="9"/>
      <c r="D200" s="9"/>
      <c r="E200" s="9"/>
      <c r="F200" s="9"/>
      <c r="G200" s="9"/>
      <c r="H200" s="9"/>
      <c r="I200" s="9"/>
      <c r="J200" s="9"/>
      <c r="K200" s="9"/>
      <c r="L200" s="9"/>
      <c r="M200" s="9"/>
      <c r="N200" s="9"/>
      <c r="O200" s="9"/>
    </row>
    <row r="201" spans="1:15" x14ac:dyDescent="0.3">
      <c r="A201" s="9"/>
      <c r="B201" s="88"/>
      <c r="C201" s="9"/>
      <c r="D201" s="9"/>
      <c r="E201" s="9"/>
      <c r="F201" s="9"/>
      <c r="G201" s="9"/>
      <c r="H201" s="9"/>
      <c r="I201" s="9"/>
      <c r="J201" s="9"/>
      <c r="K201" s="9"/>
      <c r="L201" s="9"/>
      <c r="M201" s="9"/>
      <c r="N201" s="9"/>
      <c r="O201" s="9"/>
    </row>
    <row r="202" spans="1:15" x14ac:dyDescent="0.3">
      <c r="A202" s="9"/>
      <c r="B202" s="88"/>
      <c r="C202" s="9"/>
      <c r="D202" s="9"/>
      <c r="E202" s="9"/>
      <c r="F202" s="9"/>
      <c r="G202" s="9"/>
      <c r="H202" s="9"/>
      <c r="I202" s="9"/>
      <c r="J202" s="9"/>
      <c r="K202" s="9"/>
      <c r="L202" s="9"/>
      <c r="M202" s="9"/>
      <c r="N202" s="9"/>
      <c r="O202" s="9"/>
    </row>
    <row r="203" spans="1:15" x14ac:dyDescent="0.3">
      <c r="A203" s="9"/>
      <c r="B203" s="88"/>
      <c r="C203" s="9"/>
      <c r="D203" s="9"/>
      <c r="E203" s="9"/>
      <c r="F203" s="9"/>
      <c r="G203" s="9"/>
      <c r="H203" s="9"/>
      <c r="I203" s="9"/>
      <c r="J203" s="9"/>
      <c r="K203" s="9"/>
      <c r="L203" s="9"/>
      <c r="M203" s="9"/>
      <c r="N203" s="9"/>
      <c r="O203" s="9"/>
    </row>
    <row r="204" spans="1:15" x14ac:dyDescent="0.3">
      <c r="A204" s="9"/>
      <c r="B204" s="88"/>
      <c r="C204" s="9"/>
      <c r="D204" s="9"/>
      <c r="E204" s="9"/>
      <c r="F204" s="9"/>
      <c r="G204" s="9"/>
      <c r="H204" s="9"/>
      <c r="I204" s="9"/>
      <c r="J204" s="9"/>
      <c r="K204" s="9"/>
      <c r="L204" s="9"/>
      <c r="M204" s="9"/>
      <c r="N204" s="9"/>
      <c r="O204" s="9"/>
    </row>
    <row r="205" spans="1:15" x14ac:dyDescent="0.3">
      <c r="A205" s="9"/>
      <c r="B205" s="88"/>
      <c r="C205" s="9"/>
      <c r="D205" s="9"/>
      <c r="E205" s="9"/>
      <c r="F205" s="9"/>
      <c r="G205" s="9"/>
      <c r="H205" s="9"/>
      <c r="I205" s="9"/>
      <c r="J205" s="9"/>
      <c r="K205" s="9"/>
      <c r="L205" s="9"/>
      <c r="M205" s="9"/>
      <c r="N205" s="9"/>
      <c r="O205" s="9"/>
    </row>
    <row r="206" spans="1:15" x14ac:dyDescent="0.3">
      <c r="A206" s="9"/>
      <c r="B206" s="88"/>
      <c r="C206" s="9"/>
      <c r="D206" s="9"/>
      <c r="E206" s="9"/>
      <c r="F206" s="9"/>
      <c r="G206" s="9"/>
      <c r="H206" s="9"/>
      <c r="I206" s="9"/>
      <c r="J206" s="9"/>
      <c r="K206" s="9"/>
      <c r="L206" s="9"/>
      <c r="M206" s="9"/>
      <c r="N206" s="9"/>
      <c r="O206" s="9"/>
    </row>
    <row r="207" spans="1:15" x14ac:dyDescent="0.3">
      <c r="A207" s="9"/>
      <c r="B207" s="88"/>
      <c r="C207" s="9"/>
      <c r="D207" s="9"/>
      <c r="E207" s="9"/>
      <c r="F207" s="9"/>
      <c r="G207" s="9"/>
      <c r="H207" s="9"/>
      <c r="I207" s="9"/>
      <c r="J207" s="9"/>
      <c r="K207" s="9"/>
      <c r="L207" s="9"/>
      <c r="M207" s="9"/>
      <c r="N207" s="9"/>
      <c r="O207" s="9"/>
    </row>
    <row r="208" spans="1:15" x14ac:dyDescent="0.3">
      <c r="A208" s="9"/>
      <c r="B208" s="88"/>
      <c r="C208" s="9"/>
      <c r="D208" s="9"/>
      <c r="E208" s="9"/>
      <c r="F208" s="9"/>
      <c r="G208" s="9"/>
      <c r="H208" s="9"/>
      <c r="I208" s="9"/>
      <c r="J208" s="9"/>
      <c r="K208" s="9"/>
      <c r="L208" s="9"/>
      <c r="M208" s="9"/>
      <c r="N208" s="9"/>
      <c r="O208" s="9"/>
    </row>
    <row r="209" spans="1:15" x14ac:dyDescent="0.3">
      <c r="A209" s="9"/>
      <c r="B209" s="88"/>
      <c r="C209" s="9"/>
      <c r="D209" s="9"/>
      <c r="E209" s="9"/>
      <c r="F209" s="9"/>
      <c r="G209" s="9"/>
      <c r="H209" s="9"/>
      <c r="I209" s="9"/>
      <c r="J209" s="9"/>
      <c r="K209" s="9"/>
      <c r="L209" s="9"/>
      <c r="M209" s="9"/>
      <c r="N209" s="9"/>
      <c r="O209" s="9"/>
    </row>
    <row r="210" spans="1:15" x14ac:dyDescent="0.3">
      <c r="A210" s="9"/>
      <c r="B210" s="88"/>
      <c r="C210" s="9"/>
      <c r="D210" s="9"/>
      <c r="E210" s="9"/>
      <c r="F210" s="9"/>
      <c r="G210" s="9"/>
      <c r="H210" s="9"/>
      <c r="I210" s="9"/>
      <c r="J210" s="9"/>
      <c r="K210" s="9"/>
      <c r="L210" s="9"/>
      <c r="M210" s="9"/>
      <c r="N210" s="9"/>
      <c r="O210" s="9"/>
    </row>
    <row r="211" spans="1:15" x14ac:dyDescent="0.3">
      <c r="A211" s="9"/>
      <c r="B211" s="88"/>
      <c r="C211" s="9"/>
      <c r="D211" s="9"/>
      <c r="E211" s="9"/>
      <c r="F211" s="9"/>
      <c r="G211" s="9"/>
      <c r="H211" s="9"/>
      <c r="I211" s="9"/>
      <c r="J211" s="9"/>
      <c r="K211" s="9"/>
      <c r="L211" s="9"/>
      <c r="M211" s="9"/>
      <c r="N211" s="9"/>
      <c r="O211" s="9"/>
    </row>
    <row r="212" spans="1:15" x14ac:dyDescent="0.3">
      <c r="A212" s="9"/>
      <c r="B212" s="88"/>
      <c r="C212" s="9"/>
      <c r="D212" s="9"/>
      <c r="E212" s="9"/>
      <c r="F212" s="9"/>
      <c r="G212" s="9"/>
      <c r="H212" s="9"/>
      <c r="I212" s="9"/>
      <c r="J212" s="9"/>
      <c r="K212" s="9"/>
      <c r="L212" s="9"/>
      <c r="M212" s="9"/>
      <c r="N212" s="9"/>
      <c r="O212" s="9"/>
    </row>
    <row r="213" spans="1:15" x14ac:dyDescent="0.3">
      <c r="A213" s="9"/>
      <c r="B213" s="88"/>
      <c r="C213" s="9"/>
      <c r="D213" s="9"/>
      <c r="E213" s="9"/>
      <c r="F213" s="9"/>
      <c r="G213" s="9"/>
      <c r="H213" s="9"/>
      <c r="I213" s="9"/>
      <c r="J213" s="9"/>
      <c r="K213" s="9"/>
      <c r="L213" s="9"/>
      <c r="M213" s="9"/>
      <c r="N213" s="9"/>
      <c r="O213" s="9"/>
    </row>
    <row r="214" spans="1:15" x14ac:dyDescent="0.3">
      <c r="A214" s="9"/>
      <c r="B214" s="88"/>
      <c r="C214" s="9"/>
      <c r="D214" s="9"/>
      <c r="E214" s="9"/>
      <c r="F214" s="9"/>
      <c r="G214" s="9"/>
      <c r="H214" s="9"/>
      <c r="I214" s="9"/>
      <c r="J214" s="9"/>
      <c r="K214" s="9"/>
      <c r="L214" s="9"/>
      <c r="M214" s="9"/>
      <c r="N214" s="9"/>
      <c r="O214" s="9"/>
    </row>
    <row r="215" spans="1:15" x14ac:dyDescent="0.3">
      <c r="A215" s="9"/>
      <c r="B215" s="88"/>
      <c r="C215" s="9"/>
      <c r="D215" s="9"/>
      <c r="E215" s="9"/>
      <c r="F215" s="9"/>
      <c r="G215" s="9"/>
      <c r="H215" s="9"/>
      <c r="I215" s="9"/>
      <c r="J215" s="9"/>
      <c r="K215" s="9"/>
      <c r="L215" s="9"/>
      <c r="M215" s="9"/>
      <c r="N215" s="9"/>
      <c r="O215" s="9"/>
    </row>
    <row r="216" spans="1:15" x14ac:dyDescent="0.3">
      <c r="A216" s="9"/>
      <c r="B216" s="88"/>
      <c r="C216" s="9"/>
      <c r="D216" s="9"/>
      <c r="E216" s="9"/>
      <c r="F216" s="9"/>
      <c r="G216" s="9"/>
      <c r="H216" s="9"/>
      <c r="I216" s="9"/>
      <c r="J216" s="9"/>
      <c r="K216" s="9"/>
      <c r="L216" s="9"/>
      <c r="M216" s="9"/>
      <c r="N216" s="9"/>
      <c r="O216" s="9"/>
    </row>
    <row r="217" spans="1:15" x14ac:dyDescent="0.3">
      <c r="A217" s="9"/>
      <c r="B217" s="88"/>
      <c r="C217" s="9"/>
      <c r="D217" s="9"/>
      <c r="E217" s="9"/>
      <c r="F217" s="9"/>
      <c r="G217" s="9"/>
      <c r="H217" s="9"/>
      <c r="I217" s="9"/>
      <c r="J217" s="9"/>
      <c r="K217" s="9"/>
      <c r="L217" s="9"/>
      <c r="M217" s="9"/>
      <c r="N217" s="9"/>
      <c r="O217" s="9"/>
    </row>
    <row r="218" spans="1:15" x14ac:dyDescent="0.3">
      <c r="A218" s="9"/>
      <c r="B218" s="88"/>
      <c r="C218" s="9"/>
      <c r="D218" s="9"/>
      <c r="E218" s="9"/>
      <c r="F218" s="9"/>
      <c r="G218" s="9"/>
      <c r="H218" s="9"/>
      <c r="I218" s="9"/>
      <c r="J218" s="9"/>
      <c r="K218" s="9"/>
      <c r="L218" s="9"/>
      <c r="M218" s="9"/>
      <c r="N218" s="9"/>
      <c r="O218" s="9"/>
    </row>
    <row r="219" spans="1:15" x14ac:dyDescent="0.3">
      <c r="A219" s="9"/>
      <c r="B219" s="88"/>
      <c r="C219" s="9"/>
      <c r="D219" s="9"/>
      <c r="E219" s="9"/>
      <c r="F219" s="9"/>
      <c r="G219" s="9"/>
      <c r="H219" s="9"/>
      <c r="I219" s="9"/>
      <c r="J219" s="9"/>
      <c r="K219" s="9"/>
      <c r="L219" s="9"/>
      <c r="M219" s="9"/>
      <c r="N219" s="9"/>
      <c r="O219" s="9"/>
    </row>
    <row r="220" spans="1:15" x14ac:dyDescent="0.3">
      <c r="A220" s="9"/>
      <c r="B220" s="88"/>
      <c r="C220" s="9"/>
      <c r="D220" s="9"/>
      <c r="E220" s="9"/>
      <c r="F220" s="9"/>
      <c r="G220" s="9"/>
      <c r="H220" s="9"/>
      <c r="I220" s="9"/>
      <c r="J220" s="9"/>
      <c r="K220" s="9"/>
      <c r="L220" s="9"/>
      <c r="M220" s="9"/>
      <c r="N220" s="9"/>
      <c r="O220" s="9"/>
    </row>
    <row r="221" spans="1:15" x14ac:dyDescent="0.3">
      <c r="A221" s="9"/>
      <c r="B221" s="88"/>
      <c r="C221" s="9"/>
      <c r="D221" s="9"/>
      <c r="E221" s="9"/>
      <c r="F221" s="9"/>
      <c r="G221" s="9"/>
      <c r="H221" s="9"/>
      <c r="I221" s="9"/>
      <c r="J221" s="9"/>
      <c r="K221" s="9"/>
      <c r="L221" s="9"/>
      <c r="M221" s="9"/>
      <c r="N221" s="9"/>
      <c r="O221" s="9"/>
    </row>
    <row r="222" spans="1:15" x14ac:dyDescent="0.3">
      <c r="A222" s="9"/>
      <c r="B222" s="88"/>
      <c r="C222" s="9"/>
      <c r="D222" s="9"/>
      <c r="E222" s="9"/>
      <c r="F222" s="9"/>
      <c r="G222" s="9"/>
      <c r="H222" s="9"/>
      <c r="I222" s="9"/>
      <c r="J222" s="9"/>
      <c r="K222" s="9"/>
      <c r="L222" s="9"/>
      <c r="M222" s="9"/>
      <c r="N222" s="9"/>
      <c r="O222" s="9"/>
    </row>
    <row r="223" spans="1:15" x14ac:dyDescent="0.3">
      <c r="A223" s="9"/>
      <c r="B223" s="88"/>
      <c r="C223" s="9"/>
      <c r="D223" s="9"/>
      <c r="E223" s="9"/>
      <c r="F223" s="9"/>
      <c r="G223" s="9"/>
      <c r="H223" s="9"/>
      <c r="I223" s="9"/>
      <c r="J223" s="9"/>
      <c r="K223" s="9"/>
      <c r="L223" s="9"/>
      <c r="M223" s="9"/>
      <c r="N223" s="9"/>
      <c r="O223" s="9"/>
    </row>
    <row r="224" spans="1:15" x14ac:dyDescent="0.3">
      <c r="A224" s="9"/>
      <c r="B224" s="88"/>
      <c r="C224" s="9"/>
      <c r="D224" s="9"/>
      <c r="E224" s="9"/>
      <c r="F224" s="9"/>
      <c r="G224" s="9"/>
      <c r="H224" s="9"/>
      <c r="I224" s="9"/>
      <c r="J224" s="9"/>
      <c r="K224" s="9"/>
      <c r="L224" s="9"/>
      <c r="M224" s="9"/>
      <c r="N224" s="9"/>
      <c r="O224" s="9"/>
    </row>
    <row r="225" spans="1:15" x14ac:dyDescent="0.3">
      <c r="A225" s="9"/>
      <c r="B225" s="88"/>
      <c r="C225" s="9"/>
      <c r="D225" s="9"/>
      <c r="E225" s="9"/>
      <c r="F225" s="9"/>
      <c r="G225" s="9"/>
      <c r="H225" s="9"/>
      <c r="I225" s="9"/>
      <c r="J225" s="9"/>
      <c r="K225" s="9"/>
      <c r="L225" s="9"/>
      <c r="M225" s="9"/>
      <c r="N225" s="9"/>
      <c r="O225" s="9"/>
    </row>
    <row r="226" spans="1:15" x14ac:dyDescent="0.3">
      <c r="A226" s="9"/>
      <c r="B226" s="88"/>
      <c r="C226" s="9"/>
      <c r="D226" s="9"/>
      <c r="E226" s="9"/>
      <c r="F226" s="9"/>
      <c r="G226" s="9"/>
      <c r="H226" s="9"/>
      <c r="I226" s="9"/>
      <c r="J226" s="9"/>
      <c r="K226" s="9"/>
      <c r="L226" s="9"/>
      <c r="M226" s="9"/>
      <c r="N226" s="9"/>
      <c r="O226" s="9"/>
    </row>
    <row r="227" spans="1:15" x14ac:dyDescent="0.3">
      <c r="A227" s="9"/>
      <c r="B227" s="88"/>
      <c r="C227" s="9"/>
      <c r="D227" s="9"/>
      <c r="E227" s="9"/>
      <c r="F227" s="9"/>
      <c r="G227" s="9"/>
      <c r="H227" s="9"/>
      <c r="I227" s="9"/>
      <c r="J227" s="9"/>
      <c r="K227" s="9"/>
      <c r="L227" s="9"/>
      <c r="M227" s="9"/>
      <c r="N227" s="9"/>
      <c r="O227" s="9"/>
    </row>
    <row r="228" spans="1:15" x14ac:dyDescent="0.3">
      <c r="A228" s="9"/>
      <c r="B228" s="88"/>
      <c r="C228" s="9"/>
      <c r="D228" s="9"/>
      <c r="E228" s="9"/>
      <c r="F228" s="9"/>
      <c r="G228" s="9"/>
      <c r="H228" s="9"/>
      <c r="I228" s="9"/>
      <c r="J228" s="9"/>
      <c r="K228" s="9"/>
      <c r="L228" s="9"/>
      <c r="M228" s="9"/>
      <c r="N228" s="9"/>
      <c r="O228" s="9"/>
    </row>
    <row r="229" spans="1:15" x14ac:dyDescent="0.3">
      <c r="A229" s="9"/>
      <c r="B229" s="88"/>
      <c r="C229" s="9"/>
      <c r="D229" s="9"/>
      <c r="E229" s="9"/>
      <c r="F229" s="9"/>
      <c r="G229" s="9"/>
      <c r="H229" s="9"/>
      <c r="I229" s="9"/>
      <c r="J229" s="9"/>
      <c r="K229" s="9"/>
      <c r="L229" s="9"/>
      <c r="M229" s="9"/>
      <c r="N229" s="9"/>
      <c r="O229" s="9"/>
    </row>
    <row r="230" spans="1:15" x14ac:dyDescent="0.3">
      <c r="A230" s="9"/>
      <c r="B230" s="88"/>
      <c r="C230" s="9"/>
      <c r="D230" s="9"/>
      <c r="E230" s="9"/>
      <c r="F230" s="9"/>
      <c r="G230" s="9"/>
      <c r="H230" s="9"/>
      <c r="I230" s="9"/>
      <c r="J230" s="9"/>
      <c r="K230" s="9"/>
      <c r="L230" s="9"/>
      <c r="M230" s="9"/>
      <c r="N230" s="9"/>
      <c r="O230" s="9"/>
    </row>
    <row r="231" spans="1:15" x14ac:dyDescent="0.3">
      <c r="A231" s="9"/>
      <c r="B231" s="88"/>
      <c r="C231" s="9"/>
      <c r="D231" s="9"/>
      <c r="E231" s="9"/>
      <c r="F231" s="9"/>
      <c r="G231" s="9"/>
      <c r="H231" s="9"/>
      <c r="I231" s="9"/>
      <c r="J231" s="9"/>
      <c r="K231" s="9"/>
      <c r="L231" s="9"/>
      <c r="M231" s="9"/>
      <c r="N231" s="9"/>
      <c r="O231" s="9"/>
    </row>
    <row r="232" spans="1:15" x14ac:dyDescent="0.3">
      <c r="A232" s="9"/>
      <c r="B232" s="88"/>
      <c r="C232" s="9"/>
      <c r="D232" s="9"/>
      <c r="E232" s="9"/>
      <c r="F232" s="9"/>
      <c r="G232" s="9"/>
      <c r="H232" s="9"/>
      <c r="I232" s="9"/>
      <c r="J232" s="9"/>
      <c r="K232" s="9"/>
      <c r="L232" s="9"/>
      <c r="M232" s="9"/>
      <c r="N232" s="9"/>
      <c r="O232" s="9"/>
    </row>
    <row r="233" spans="1:15" x14ac:dyDescent="0.3">
      <c r="A233" s="9"/>
      <c r="B233" s="88"/>
      <c r="C233" s="9"/>
      <c r="D233" s="9"/>
      <c r="E233" s="9"/>
      <c r="F233" s="9"/>
      <c r="G233" s="9"/>
      <c r="H233" s="9"/>
      <c r="I233" s="9"/>
      <c r="J233" s="9"/>
      <c r="K233" s="9"/>
      <c r="L233" s="9"/>
      <c r="M233" s="9"/>
      <c r="N233" s="9"/>
      <c r="O233" s="9"/>
    </row>
    <row r="234" spans="1:15" x14ac:dyDescent="0.3">
      <c r="A234" s="9"/>
      <c r="B234" s="88"/>
      <c r="C234" s="9"/>
      <c r="D234" s="9"/>
      <c r="E234" s="9"/>
      <c r="F234" s="9"/>
      <c r="G234" s="9"/>
      <c r="H234" s="9"/>
      <c r="I234" s="9"/>
      <c r="J234" s="9"/>
      <c r="K234" s="9"/>
      <c r="L234" s="9"/>
      <c r="M234" s="9"/>
      <c r="N234" s="9"/>
      <c r="O234" s="9"/>
    </row>
    <row r="235" spans="1:15" x14ac:dyDescent="0.3">
      <c r="A235" s="9"/>
      <c r="B235" s="88"/>
      <c r="C235" s="9"/>
      <c r="D235" s="9"/>
      <c r="E235" s="9"/>
      <c r="F235" s="9"/>
      <c r="G235" s="9"/>
      <c r="H235" s="9"/>
      <c r="I235" s="9"/>
      <c r="J235" s="9"/>
      <c r="K235" s="9"/>
      <c r="L235" s="9"/>
      <c r="M235" s="9"/>
      <c r="N235" s="9"/>
      <c r="O235" s="9"/>
    </row>
    <row r="236" spans="1:15" x14ac:dyDescent="0.3">
      <c r="A236" s="9"/>
      <c r="B236" s="88"/>
      <c r="C236" s="9"/>
      <c r="D236" s="9"/>
      <c r="E236" s="9"/>
      <c r="F236" s="9"/>
      <c r="G236" s="9"/>
      <c r="H236" s="9"/>
      <c r="I236" s="9"/>
      <c r="J236" s="9"/>
      <c r="K236" s="9"/>
      <c r="L236" s="9"/>
      <c r="M236" s="9"/>
      <c r="N236" s="9"/>
      <c r="O236" s="9"/>
    </row>
    <row r="237" spans="1:15" x14ac:dyDescent="0.3">
      <c r="A237" s="9"/>
      <c r="B237" s="88"/>
      <c r="C237" s="9"/>
      <c r="D237" s="9"/>
      <c r="E237" s="9"/>
      <c r="F237" s="9"/>
      <c r="G237" s="9"/>
      <c r="H237" s="9"/>
      <c r="I237" s="9"/>
      <c r="J237" s="9"/>
      <c r="K237" s="9"/>
      <c r="L237" s="9"/>
      <c r="M237" s="9"/>
      <c r="N237" s="9"/>
      <c r="O237" s="9"/>
    </row>
    <row r="238" spans="1:15" x14ac:dyDescent="0.3">
      <c r="A238" s="9"/>
      <c r="B238" s="88"/>
      <c r="C238" s="9"/>
      <c r="D238" s="9"/>
      <c r="E238" s="9"/>
      <c r="F238" s="9"/>
      <c r="G238" s="9"/>
      <c r="H238" s="9"/>
      <c r="I238" s="9"/>
      <c r="J238" s="9"/>
      <c r="K238" s="9"/>
      <c r="L238" s="9"/>
      <c r="M238" s="9"/>
      <c r="N238" s="9"/>
      <c r="O238" s="9"/>
    </row>
    <row r="239" spans="1:15" x14ac:dyDescent="0.3">
      <c r="A239" s="9"/>
      <c r="B239" s="88"/>
      <c r="C239" s="9"/>
      <c r="D239" s="9"/>
      <c r="E239" s="9"/>
      <c r="F239" s="9"/>
      <c r="G239" s="9"/>
      <c r="H239" s="9"/>
      <c r="I239" s="9"/>
      <c r="J239" s="9"/>
      <c r="K239" s="9"/>
      <c r="L239" s="9"/>
      <c r="M239" s="9"/>
      <c r="N239" s="9"/>
      <c r="O239" s="9"/>
    </row>
    <row r="240" spans="1:15" x14ac:dyDescent="0.3">
      <c r="A240" s="9"/>
      <c r="B240" s="88"/>
      <c r="C240" s="9"/>
      <c r="D240" s="9"/>
      <c r="E240" s="9"/>
      <c r="F240" s="9"/>
      <c r="G240" s="9"/>
      <c r="H240" s="9"/>
      <c r="I240" s="9"/>
      <c r="J240" s="9"/>
      <c r="K240" s="9"/>
      <c r="L240" s="9"/>
      <c r="M240" s="9"/>
      <c r="N240" s="9"/>
      <c r="O240" s="9"/>
    </row>
    <row r="241" spans="1:15" x14ac:dyDescent="0.3">
      <c r="A241" s="9"/>
      <c r="B241" s="88"/>
      <c r="C241" s="9"/>
      <c r="D241" s="9"/>
      <c r="E241" s="9"/>
      <c r="F241" s="9"/>
      <c r="G241" s="9"/>
      <c r="H241" s="9"/>
      <c r="I241" s="9"/>
      <c r="J241" s="9"/>
      <c r="K241" s="9"/>
      <c r="L241" s="9"/>
      <c r="M241" s="9"/>
      <c r="N241" s="9"/>
      <c r="O241" s="9"/>
    </row>
    <row r="242" spans="1:15" x14ac:dyDescent="0.3">
      <c r="A242" s="9"/>
      <c r="B242" s="88"/>
      <c r="C242" s="9"/>
      <c r="D242" s="9"/>
      <c r="E242" s="9"/>
      <c r="F242" s="9"/>
      <c r="G242" s="9"/>
      <c r="H242" s="9"/>
      <c r="I242" s="9"/>
      <c r="J242" s="9"/>
      <c r="K242" s="9"/>
      <c r="L242" s="9"/>
      <c r="M242" s="9"/>
      <c r="N242" s="9"/>
      <c r="O242" s="9"/>
    </row>
    <row r="243" spans="1:15" x14ac:dyDescent="0.3">
      <c r="A243" s="9"/>
      <c r="B243" s="88"/>
      <c r="C243" s="9"/>
      <c r="D243" s="9"/>
      <c r="E243" s="9"/>
      <c r="F243" s="9"/>
      <c r="G243" s="9"/>
      <c r="H243" s="9"/>
      <c r="I243" s="9"/>
      <c r="J243" s="9"/>
      <c r="K243" s="9"/>
      <c r="L243" s="9"/>
      <c r="M243" s="9"/>
      <c r="N243" s="9"/>
      <c r="O243" s="9"/>
    </row>
    <row r="244" spans="1:15" x14ac:dyDescent="0.3">
      <c r="A244" s="9"/>
      <c r="B244" s="88"/>
      <c r="C244" s="9"/>
      <c r="D244" s="9"/>
      <c r="E244" s="9"/>
      <c r="F244" s="9"/>
      <c r="G244" s="9"/>
      <c r="H244" s="9"/>
      <c r="I244" s="9"/>
      <c r="J244" s="9"/>
      <c r="K244" s="9"/>
      <c r="L244" s="9"/>
      <c r="M244" s="9"/>
      <c r="N244" s="9"/>
      <c r="O244" s="9"/>
    </row>
    <row r="245" spans="1:15" x14ac:dyDescent="0.3">
      <c r="A245" s="9"/>
      <c r="B245" s="88"/>
      <c r="C245" s="9"/>
      <c r="D245" s="9"/>
      <c r="E245" s="9"/>
      <c r="F245" s="9"/>
      <c r="G245" s="9"/>
      <c r="H245" s="9"/>
      <c r="I245" s="9"/>
      <c r="J245" s="9"/>
      <c r="K245" s="9"/>
      <c r="L245" s="9"/>
      <c r="M245" s="9"/>
      <c r="N245" s="9"/>
      <c r="O245" s="9"/>
    </row>
    <row r="246" spans="1:15" x14ac:dyDescent="0.3">
      <c r="A246" s="9"/>
      <c r="B246" s="88"/>
      <c r="C246" s="9"/>
      <c r="D246" s="9"/>
      <c r="E246" s="9"/>
      <c r="F246" s="9"/>
      <c r="G246" s="9"/>
      <c r="H246" s="9"/>
      <c r="I246" s="9"/>
      <c r="J246" s="9"/>
      <c r="K246" s="9"/>
      <c r="L246" s="9"/>
      <c r="M246" s="9"/>
      <c r="N246" s="9"/>
      <c r="O246" s="9"/>
    </row>
    <row r="247" spans="1:15" x14ac:dyDescent="0.3">
      <c r="A247" s="9"/>
      <c r="B247" s="88"/>
      <c r="C247" s="9"/>
      <c r="D247" s="9"/>
      <c r="E247" s="9"/>
      <c r="F247" s="9"/>
      <c r="G247" s="9"/>
      <c r="H247" s="9"/>
      <c r="I247" s="9"/>
      <c r="J247" s="9"/>
      <c r="K247" s="9"/>
      <c r="L247" s="9"/>
      <c r="M247" s="9"/>
      <c r="N247" s="9"/>
      <c r="O247" s="9"/>
    </row>
    <row r="248" spans="1:15" x14ac:dyDescent="0.3">
      <c r="A248" s="9"/>
      <c r="B248" s="88"/>
      <c r="C248" s="9"/>
      <c r="D248" s="9"/>
      <c r="E248" s="9"/>
      <c r="F248" s="9"/>
      <c r="G248" s="9"/>
      <c r="H248" s="9"/>
      <c r="I248" s="9"/>
      <c r="J248" s="9"/>
      <c r="K248" s="9"/>
      <c r="L248" s="9"/>
      <c r="M248" s="9"/>
      <c r="N248" s="9"/>
      <c r="O248" s="9"/>
    </row>
    <row r="249" spans="1:15" x14ac:dyDescent="0.3">
      <c r="A249" s="9"/>
      <c r="B249" s="88"/>
      <c r="C249" s="9"/>
      <c r="D249" s="9"/>
      <c r="E249" s="9"/>
      <c r="F249" s="9"/>
      <c r="G249" s="9"/>
      <c r="H249" s="9"/>
      <c r="I249" s="9"/>
      <c r="J249" s="9"/>
      <c r="K249" s="9"/>
      <c r="L249" s="9"/>
      <c r="M249" s="9"/>
      <c r="N249" s="9"/>
      <c r="O249" s="9"/>
    </row>
    <row r="250" spans="1:15" x14ac:dyDescent="0.3">
      <c r="A250" s="9"/>
      <c r="B250" s="88"/>
      <c r="C250" s="9"/>
      <c r="D250" s="9"/>
      <c r="E250" s="9"/>
      <c r="F250" s="9"/>
      <c r="G250" s="9"/>
      <c r="H250" s="9"/>
      <c r="I250" s="9"/>
      <c r="J250" s="9"/>
      <c r="K250" s="9"/>
      <c r="L250" s="9"/>
      <c r="M250" s="9"/>
      <c r="N250" s="9"/>
      <c r="O250" s="9"/>
    </row>
    <row r="251" spans="1:15" x14ac:dyDescent="0.3">
      <c r="A251" s="9"/>
      <c r="B251" s="88"/>
      <c r="C251" s="9"/>
      <c r="D251" s="9"/>
      <c r="E251" s="9"/>
      <c r="F251" s="9"/>
      <c r="G251" s="9"/>
      <c r="H251" s="9"/>
      <c r="I251" s="9"/>
      <c r="J251" s="9"/>
      <c r="K251" s="9"/>
      <c r="L251" s="9"/>
      <c r="M251" s="9"/>
      <c r="N251" s="9"/>
      <c r="O251" s="9"/>
    </row>
    <row r="252" spans="1:15" x14ac:dyDescent="0.3">
      <c r="A252" s="9"/>
      <c r="B252" s="88"/>
      <c r="C252" s="9"/>
      <c r="D252" s="9"/>
      <c r="E252" s="9"/>
      <c r="F252" s="9"/>
      <c r="G252" s="9"/>
      <c r="H252" s="9"/>
      <c r="I252" s="9"/>
      <c r="J252" s="9"/>
      <c r="K252" s="9"/>
      <c r="L252" s="9"/>
      <c r="M252" s="9"/>
      <c r="N252" s="9"/>
      <c r="O252" s="9"/>
    </row>
    <row r="253" spans="1:15" x14ac:dyDescent="0.3">
      <c r="A253" s="9"/>
      <c r="B253" s="88"/>
      <c r="C253" s="9"/>
      <c r="D253" s="9"/>
      <c r="E253" s="9"/>
      <c r="F253" s="9"/>
      <c r="G253" s="9"/>
      <c r="H253" s="9"/>
      <c r="I253" s="9"/>
      <c r="J253" s="9"/>
      <c r="K253" s="9"/>
      <c r="L253" s="9"/>
      <c r="M253" s="9"/>
      <c r="N253" s="9"/>
      <c r="O253" s="9"/>
    </row>
    <row r="254" spans="1:15" x14ac:dyDescent="0.3">
      <c r="A254" s="9"/>
      <c r="B254" s="88"/>
      <c r="C254" s="9"/>
      <c r="D254" s="9"/>
      <c r="E254" s="9"/>
      <c r="F254" s="9"/>
      <c r="G254" s="9"/>
      <c r="H254" s="9"/>
      <c r="I254" s="9"/>
      <c r="J254" s="9"/>
      <c r="K254" s="9"/>
      <c r="L254" s="9"/>
      <c r="M254" s="9"/>
      <c r="N254" s="9"/>
      <c r="O254" s="9"/>
    </row>
    <row r="255" spans="1:15" x14ac:dyDescent="0.3">
      <c r="A255" s="9"/>
      <c r="B255" s="88"/>
      <c r="C255" s="9"/>
      <c r="D255" s="9"/>
      <c r="E255" s="9"/>
      <c r="F255" s="9"/>
      <c r="G255" s="9"/>
      <c r="H255" s="9"/>
      <c r="I255" s="9"/>
      <c r="J255" s="9"/>
      <c r="K255" s="9"/>
      <c r="L255" s="9"/>
      <c r="M255" s="9"/>
      <c r="N255" s="9"/>
      <c r="O255" s="9"/>
    </row>
    <row r="256" spans="1:15" x14ac:dyDescent="0.3">
      <c r="A256" s="9"/>
      <c r="B256" s="88"/>
      <c r="C256" s="9"/>
      <c r="D256" s="9"/>
      <c r="E256" s="9"/>
      <c r="F256" s="9"/>
      <c r="G256" s="9"/>
      <c r="H256" s="9"/>
      <c r="I256" s="9"/>
      <c r="J256" s="9"/>
      <c r="K256" s="9"/>
      <c r="L256" s="9"/>
      <c r="M256" s="9"/>
      <c r="N256" s="9"/>
      <c r="O256" s="9"/>
    </row>
    <row r="257" spans="1:15" x14ac:dyDescent="0.3">
      <c r="A257" s="9"/>
      <c r="B257" s="88"/>
      <c r="C257" s="9"/>
      <c r="D257" s="9"/>
      <c r="E257" s="9"/>
      <c r="F257" s="9"/>
      <c r="G257" s="9"/>
      <c r="H257" s="9"/>
      <c r="I257" s="9"/>
      <c r="J257" s="9"/>
      <c r="K257" s="9"/>
      <c r="L257" s="9"/>
      <c r="M257" s="9"/>
      <c r="N257" s="9"/>
      <c r="O257" s="9"/>
    </row>
    <row r="258" spans="1:15" x14ac:dyDescent="0.3">
      <c r="A258" s="9"/>
      <c r="B258" s="88"/>
      <c r="C258" s="9"/>
      <c r="D258" s="9"/>
      <c r="E258" s="9"/>
      <c r="F258" s="9"/>
      <c r="G258" s="9"/>
      <c r="H258" s="9"/>
      <c r="I258" s="9"/>
      <c r="J258" s="9"/>
      <c r="K258" s="9"/>
      <c r="L258" s="9"/>
      <c r="M258" s="9"/>
      <c r="N258" s="9"/>
      <c r="O258" s="9"/>
    </row>
    <row r="259" spans="1:15" x14ac:dyDescent="0.3">
      <c r="A259" s="9"/>
      <c r="B259" s="88"/>
      <c r="C259" s="9"/>
      <c r="D259" s="9"/>
      <c r="E259" s="9"/>
      <c r="F259" s="9"/>
      <c r="G259" s="9"/>
      <c r="H259" s="9"/>
      <c r="I259" s="9"/>
      <c r="J259" s="9"/>
      <c r="K259" s="9"/>
      <c r="L259" s="9"/>
      <c r="M259" s="9"/>
      <c r="N259" s="9"/>
      <c r="O259" s="9"/>
    </row>
    <row r="260" spans="1:15" x14ac:dyDescent="0.3">
      <c r="A260" s="9"/>
      <c r="B260" s="88"/>
      <c r="C260" s="9"/>
      <c r="D260" s="9"/>
      <c r="E260" s="9"/>
      <c r="F260" s="9"/>
      <c r="G260" s="9"/>
      <c r="H260" s="9"/>
      <c r="I260" s="9"/>
      <c r="J260" s="9"/>
      <c r="K260" s="9"/>
      <c r="L260" s="9"/>
      <c r="M260" s="9"/>
      <c r="N260" s="9"/>
      <c r="O260" s="9"/>
    </row>
    <row r="261" spans="1:15" x14ac:dyDescent="0.3">
      <c r="A261" s="9"/>
      <c r="B261" s="88"/>
      <c r="C261" s="9"/>
      <c r="D261" s="9"/>
      <c r="E261" s="9"/>
      <c r="F261" s="9"/>
      <c r="G261" s="9"/>
      <c r="H261" s="9"/>
      <c r="I261" s="9"/>
      <c r="J261" s="9"/>
      <c r="K261" s="9"/>
      <c r="L261" s="9"/>
      <c r="M261" s="9"/>
      <c r="N261" s="9"/>
      <c r="O261" s="9"/>
    </row>
    <row r="262" spans="1:15" x14ac:dyDescent="0.3">
      <c r="A262" s="9"/>
      <c r="B262" s="88"/>
      <c r="C262" s="9"/>
      <c r="D262" s="9"/>
      <c r="E262" s="9"/>
      <c r="F262" s="9"/>
      <c r="G262" s="9"/>
      <c r="H262" s="9"/>
      <c r="I262" s="9"/>
      <c r="J262" s="9"/>
      <c r="K262" s="9"/>
      <c r="L262" s="9"/>
      <c r="M262" s="9"/>
      <c r="N262" s="9"/>
      <c r="O262" s="9"/>
    </row>
    <row r="263" spans="1:15" x14ac:dyDescent="0.3">
      <c r="A263" s="9"/>
      <c r="B263" s="88"/>
      <c r="C263" s="9"/>
      <c r="D263" s="9"/>
      <c r="E263" s="9"/>
      <c r="F263" s="9"/>
      <c r="G263" s="9"/>
      <c r="H263" s="9"/>
      <c r="I263" s="9"/>
      <c r="J263" s="9"/>
      <c r="K263" s="9"/>
      <c r="L263" s="9"/>
      <c r="M263" s="9"/>
      <c r="N263" s="9"/>
      <c r="O263" s="9"/>
    </row>
    <row r="264" spans="1:15" x14ac:dyDescent="0.3">
      <c r="A264" s="9"/>
      <c r="B264" s="88"/>
      <c r="C264" s="9"/>
      <c r="D264" s="9"/>
      <c r="E264" s="9"/>
      <c r="F264" s="9"/>
      <c r="G264" s="9"/>
      <c r="H264" s="9"/>
      <c r="I264" s="9"/>
      <c r="J264" s="9"/>
      <c r="K264" s="9"/>
      <c r="L264" s="9"/>
      <c r="M264" s="9"/>
      <c r="N264" s="9"/>
      <c r="O264" s="9"/>
    </row>
    <row r="265" spans="1:15" x14ac:dyDescent="0.3">
      <c r="A265" s="9"/>
      <c r="B265" s="88"/>
      <c r="C265" s="9"/>
      <c r="D265" s="9"/>
      <c r="E265" s="9"/>
      <c r="F265" s="9"/>
      <c r="G265" s="9"/>
      <c r="H265" s="9"/>
      <c r="I265" s="9"/>
      <c r="J265" s="9"/>
      <c r="K265" s="9"/>
      <c r="L265" s="9"/>
      <c r="M265" s="9"/>
      <c r="N265" s="9"/>
      <c r="O265" s="9"/>
    </row>
    <row r="266" spans="1:15" x14ac:dyDescent="0.3">
      <c r="A266" s="9"/>
      <c r="B266" s="88"/>
      <c r="C266" s="9"/>
      <c r="D266" s="9"/>
      <c r="E266" s="9"/>
      <c r="F266" s="9"/>
      <c r="G266" s="9"/>
      <c r="H266" s="9"/>
      <c r="I266" s="9"/>
      <c r="J266" s="9"/>
      <c r="K266" s="9"/>
      <c r="L266" s="9"/>
      <c r="M266" s="9"/>
      <c r="N266" s="9"/>
      <c r="O266" s="9"/>
    </row>
    <row r="267" spans="1:15" x14ac:dyDescent="0.3">
      <c r="A267" s="9"/>
      <c r="B267" s="88"/>
      <c r="C267" s="9"/>
      <c r="D267" s="9"/>
      <c r="E267" s="9"/>
      <c r="F267" s="9"/>
      <c r="G267" s="9"/>
      <c r="H267" s="9"/>
      <c r="I267" s="9"/>
      <c r="J267" s="9"/>
      <c r="K267" s="9"/>
      <c r="L267" s="9"/>
      <c r="M267" s="9"/>
      <c r="N267" s="9"/>
      <c r="O267" s="9"/>
    </row>
    <row r="268" spans="1:15" x14ac:dyDescent="0.3">
      <c r="A268" s="9"/>
      <c r="B268" s="88"/>
      <c r="C268" s="9"/>
      <c r="D268" s="9"/>
      <c r="E268" s="9"/>
      <c r="F268" s="9"/>
      <c r="G268" s="9"/>
      <c r="H268" s="9"/>
      <c r="I268" s="9"/>
      <c r="J268" s="9"/>
      <c r="K268" s="9"/>
      <c r="L268" s="9"/>
      <c r="M268" s="9"/>
      <c r="N268" s="9"/>
      <c r="O268" s="9"/>
    </row>
    <row r="269" spans="1:15" x14ac:dyDescent="0.3">
      <c r="A269" s="9"/>
      <c r="B269" s="88"/>
      <c r="C269" s="9"/>
      <c r="D269" s="9"/>
      <c r="E269" s="9"/>
      <c r="F269" s="9"/>
      <c r="G269" s="9"/>
      <c r="H269" s="9"/>
      <c r="I269" s="9"/>
      <c r="J269" s="9"/>
      <c r="K269" s="9"/>
      <c r="L269" s="9"/>
      <c r="M269" s="9"/>
      <c r="N269" s="9"/>
      <c r="O269" s="9"/>
    </row>
    <row r="270" spans="1:15" x14ac:dyDescent="0.3">
      <c r="A270" s="9"/>
      <c r="B270" s="88"/>
      <c r="C270" s="9"/>
      <c r="D270" s="9"/>
      <c r="E270" s="9"/>
      <c r="F270" s="9"/>
      <c r="G270" s="9"/>
      <c r="H270" s="9"/>
      <c r="I270" s="9"/>
      <c r="J270" s="9"/>
      <c r="K270" s="9"/>
      <c r="L270" s="9"/>
      <c r="M270" s="9"/>
      <c r="N270" s="9"/>
      <c r="O270" s="9"/>
    </row>
    <row r="271" spans="1:15" x14ac:dyDescent="0.3">
      <c r="A271" s="9"/>
      <c r="B271" s="88"/>
      <c r="C271" s="9"/>
      <c r="D271" s="9"/>
      <c r="E271" s="9"/>
      <c r="F271" s="9"/>
      <c r="G271" s="9"/>
      <c r="H271" s="9"/>
      <c r="I271" s="9"/>
      <c r="J271" s="9"/>
      <c r="K271" s="9"/>
      <c r="L271" s="9"/>
      <c r="M271" s="9"/>
      <c r="N271" s="9"/>
      <c r="O271" s="9"/>
    </row>
    <row r="272" spans="1:15" x14ac:dyDescent="0.3">
      <c r="A272" s="9"/>
      <c r="B272" s="88"/>
      <c r="C272" s="9"/>
      <c r="D272" s="9"/>
      <c r="E272" s="9"/>
      <c r="F272" s="9"/>
      <c r="G272" s="9"/>
      <c r="H272" s="9"/>
      <c r="I272" s="9"/>
      <c r="J272" s="9"/>
      <c r="K272" s="9"/>
      <c r="L272" s="9"/>
      <c r="M272" s="9"/>
      <c r="N272" s="9"/>
      <c r="O272" s="9"/>
    </row>
    <row r="273" spans="1:15" x14ac:dyDescent="0.3">
      <c r="A273" s="9"/>
      <c r="B273" s="88"/>
      <c r="C273" s="9"/>
      <c r="D273" s="9"/>
      <c r="E273" s="9"/>
      <c r="F273" s="9"/>
      <c r="G273" s="9"/>
      <c r="H273" s="9"/>
      <c r="I273" s="9"/>
      <c r="J273" s="9"/>
      <c r="K273" s="9"/>
      <c r="L273" s="9"/>
      <c r="M273" s="9"/>
      <c r="N273" s="9"/>
      <c r="O273" s="9"/>
    </row>
    <row r="274" spans="1:15" x14ac:dyDescent="0.3">
      <c r="A274" s="9"/>
      <c r="B274" s="88"/>
      <c r="C274" s="9"/>
      <c r="D274" s="9"/>
      <c r="E274" s="9"/>
      <c r="F274" s="9"/>
      <c r="G274" s="9"/>
      <c r="H274" s="9"/>
      <c r="I274" s="9"/>
      <c r="J274" s="9"/>
      <c r="K274" s="9"/>
      <c r="L274" s="9"/>
      <c r="M274" s="9"/>
      <c r="N274" s="9"/>
      <c r="O274" s="9"/>
    </row>
    <row r="275" spans="1:15" x14ac:dyDescent="0.3">
      <c r="A275" s="9"/>
      <c r="B275" s="88"/>
      <c r="C275" s="9"/>
      <c r="D275" s="9"/>
      <c r="E275" s="9"/>
      <c r="F275" s="9"/>
      <c r="G275" s="9"/>
      <c r="H275" s="9"/>
      <c r="I275" s="9"/>
      <c r="J275" s="9"/>
      <c r="K275" s="9"/>
      <c r="L275" s="9"/>
      <c r="M275" s="9"/>
      <c r="N275" s="9"/>
      <c r="O275" s="9"/>
    </row>
    <row r="276" spans="1:15" x14ac:dyDescent="0.3">
      <c r="A276" s="9"/>
      <c r="B276" s="88"/>
      <c r="C276" s="9"/>
      <c r="D276" s="9"/>
      <c r="E276" s="9"/>
      <c r="F276" s="9"/>
      <c r="G276" s="9"/>
      <c r="H276" s="9"/>
      <c r="I276" s="9"/>
      <c r="J276" s="9"/>
      <c r="K276" s="9"/>
      <c r="L276" s="9"/>
      <c r="M276" s="9"/>
      <c r="N276" s="9"/>
      <c r="O276" s="9"/>
    </row>
    <row r="277" spans="1:15" x14ac:dyDescent="0.3">
      <c r="A277" s="9"/>
      <c r="B277" s="88"/>
      <c r="C277" s="9"/>
      <c r="D277" s="9"/>
      <c r="E277" s="9"/>
      <c r="F277" s="9"/>
      <c r="G277" s="9"/>
      <c r="H277" s="9"/>
      <c r="I277" s="9"/>
      <c r="J277" s="9"/>
      <c r="K277" s="9"/>
      <c r="L277" s="9"/>
      <c r="M277" s="9"/>
      <c r="N277" s="9"/>
      <c r="O277" s="9"/>
    </row>
    <row r="278" spans="1:15" x14ac:dyDescent="0.3">
      <c r="A278" s="9"/>
      <c r="B278" s="88"/>
      <c r="C278" s="9"/>
      <c r="D278" s="9"/>
      <c r="E278" s="9"/>
      <c r="F278" s="9"/>
      <c r="G278" s="9"/>
      <c r="H278" s="9"/>
      <c r="I278" s="9"/>
      <c r="J278" s="9"/>
      <c r="K278" s="9"/>
      <c r="L278" s="9"/>
      <c r="M278" s="9"/>
      <c r="N278" s="9"/>
      <c r="O278" s="9"/>
    </row>
    <row r="279" spans="1:15" x14ac:dyDescent="0.3">
      <c r="A279" s="9"/>
      <c r="B279" s="88"/>
      <c r="C279" s="9"/>
      <c r="D279" s="9"/>
      <c r="E279" s="9"/>
      <c r="F279" s="9"/>
      <c r="G279" s="9"/>
      <c r="H279" s="9"/>
      <c r="I279" s="9"/>
      <c r="J279" s="9"/>
      <c r="K279" s="9"/>
      <c r="L279" s="9"/>
      <c r="M279" s="9"/>
      <c r="N279" s="9"/>
      <c r="O279" s="9"/>
    </row>
    <row r="280" spans="1:15" x14ac:dyDescent="0.3">
      <c r="A280" s="9"/>
      <c r="B280" s="88"/>
      <c r="C280" s="9"/>
      <c r="D280" s="9"/>
      <c r="E280" s="9"/>
      <c r="F280" s="9"/>
      <c r="G280" s="9"/>
      <c r="H280" s="9"/>
      <c r="I280" s="9"/>
      <c r="J280" s="9"/>
      <c r="K280" s="9"/>
      <c r="L280" s="9"/>
      <c r="M280" s="9"/>
      <c r="N280" s="9"/>
      <c r="O280" s="9"/>
    </row>
    <row r="281" spans="1:15" x14ac:dyDescent="0.3">
      <c r="A281" s="9"/>
      <c r="B281" s="88"/>
      <c r="C281" s="9"/>
      <c r="D281" s="9"/>
      <c r="E281" s="9"/>
      <c r="F281" s="9"/>
      <c r="G281" s="9"/>
      <c r="H281" s="9"/>
      <c r="I281" s="9"/>
      <c r="J281" s="9"/>
      <c r="K281" s="9"/>
      <c r="L281" s="9"/>
      <c r="M281" s="9"/>
      <c r="N281" s="9"/>
      <c r="O281" s="9"/>
    </row>
    <row r="282" spans="1:15" x14ac:dyDescent="0.3">
      <c r="A282" s="9"/>
      <c r="B282" s="88"/>
      <c r="C282" s="9"/>
      <c r="D282" s="9"/>
      <c r="E282" s="9"/>
      <c r="F282" s="9"/>
      <c r="G282" s="9"/>
      <c r="H282" s="9"/>
      <c r="I282" s="9"/>
      <c r="J282" s="9"/>
      <c r="K282" s="9"/>
      <c r="L282" s="9"/>
      <c r="M282" s="9"/>
      <c r="N282" s="9"/>
      <c r="O282" s="9"/>
    </row>
    <row r="283" spans="1:15" x14ac:dyDescent="0.3">
      <c r="A283" s="9"/>
      <c r="B283" s="88"/>
      <c r="C283" s="9"/>
      <c r="D283" s="9"/>
      <c r="E283" s="9"/>
      <c r="F283" s="9"/>
      <c r="G283" s="9"/>
      <c r="H283" s="9"/>
      <c r="I283" s="9"/>
      <c r="J283" s="9"/>
      <c r="K283" s="9"/>
      <c r="L283" s="9"/>
      <c r="M283" s="9"/>
      <c r="N283" s="9"/>
      <c r="O283" s="9"/>
    </row>
    <row r="284" spans="1:15" x14ac:dyDescent="0.3">
      <c r="A284" s="9"/>
      <c r="B284" s="88"/>
      <c r="C284" s="9"/>
      <c r="D284" s="9"/>
      <c r="E284" s="9"/>
      <c r="F284" s="9"/>
      <c r="G284" s="9"/>
      <c r="H284" s="9"/>
      <c r="I284" s="9"/>
      <c r="J284" s="9"/>
      <c r="K284" s="9"/>
      <c r="L284" s="9"/>
      <c r="M284" s="9"/>
      <c r="N284" s="9"/>
      <c r="O284" s="9"/>
    </row>
    <row r="285" spans="1:15" x14ac:dyDescent="0.3">
      <c r="A285" s="9"/>
      <c r="B285" s="88"/>
      <c r="C285" s="9"/>
      <c r="D285" s="9"/>
      <c r="E285" s="9"/>
      <c r="F285" s="9"/>
      <c r="G285" s="9"/>
      <c r="H285" s="9"/>
      <c r="I285" s="9"/>
      <c r="J285" s="9"/>
      <c r="K285" s="9"/>
      <c r="L285" s="9"/>
      <c r="M285" s="9"/>
      <c r="N285" s="9"/>
      <c r="O285" s="9"/>
    </row>
    <row r="286" spans="1:15" x14ac:dyDescent="0.3">
      <c r="A286" s="9"/>
      <c r="B286" s="88"/>
      <c r="C286" s="9"/>
      <c r="D286" s="9"/>
      <c r="E286" s="9"/>
      <c r="F286" s="9"/>
      <c r="G286" s="9"/>
      <c r="H286" s="9"/>
      <c r="I286" s="9"/>
      <c r="J286" s="9"/>
      <c r="K286" s="9"/>
      <c r="L286" s="9"/>
      <c r="M286" s="9"/>
      <c r="N286" s="9"/>
      <c r="O286" s="9"/>
    </row>
    <row r="287" spans="1:15" x14ac:dyDescent="0.3">
      <c r="A287" s="9"/>
      <c r="B287" s="88"/>
      <c r="C287" s="9"/>
      <c r="D287" s="9"/>
      <c r="E287" s="9"/>
      <c r="F287" s="9"/>
      <c r="G287" s="9"/>
      <c r="H287" s="9"/>
      <c r="I287" s="9"/>
      <c r="J287" s="9"/>
      <c r="K287" s="9"/>
      <c r="L287" s="9"/>
      <c r="M287" s="9"/>
      <c r="N287" s="9"/>
      <c r="O287" s="9"/>
    </row>
    <row r="288" spans="1:15" x14ac:dyDescent="0.3">
      <c r="A288" s="9"/>
      <c r="B288" s="88"/>
      <c r="C288" s="9"/>
      <c r="D288" s="9"/>
      <c r="E288" s="9"/>
      <c r="F288" s="9"/>
      <c r="G288" s="9"/>
      <c r="H288" s="9"/>
      <c r="I288" s="9"/>
      <c r="J288" s="9"/>
      <c r="K288" s="9"/>
      <c r="L288" s="9"/>
      <c r="M288" s="9"/>
      <c r="N288" s="9"/>
      <c r="O288" s="9"/>
    </row>
    <row r="289" spans="1:15" x14ac:dyDescent="0.3">
      <c r="A289" s="9"/>
      <c r="B289" s="88"/>
      <c r="C289" s="9"/>
      <c r="D289" s="9"/>
      <c r="E289" s="9"/>
      <c r="F289" s="9"/>
      <c r="G289" s="9"/>
      <c r="H289" s="9"/>
      <c r="I289" s="9"/>
      <c r="J289" s="9"/>
      <c r="K289" s="9"/>
      <c r="L289" s="9"/>
      <c r="M289" s="9"/>
      <c r="N289" s="9"/>
      <c r="O289" s="9"/>
    </row>
    <row r="290" spans="1:15" x14ac:dyDescent="0.3">
      <c r="A290" s="9"/>
      <c r="B290" s="88"/>
      <c r="C290" s="9"/>
      <c r="D290" s="9"/>
      <c r="E290" s="9"/>
      <c r="F290" s="9"/>
      <c r="G290" s="9"/>
      <c r="H290" s="9"/>
      <c r="I290" s="9"/>
      <c r="J290" s="9"/>
      <c r="K290" s="9"/>
      <c r="L290" s="9"/>
      <c r="M290" s="9"/>
      <c r="N290" s="9"/>
      <c r="O290" s="9"/>
    </row>
    <row r="291" spans="1:15" x14ac:dyDescent="0.3">
      <c r="A291" s="9"/>
      <c r="B291" s="88"/>
      <c r="C291" s="9"/>
      <c r="D291" s="9"/>
      <c r="E291" s="9"/>
      <c r="F291" s="9"/>
      <c r="G291" s="9"/>
      <c r="H291" s="9"/>
      <c r="I291" s="9"/>
      <c r="J291" s="9"/>
      <c r="K291" s="9"/>
      <c r="L291" s="9"/>
      <c r="M291" s="9"/>
      <c r="N291" s="9"/>
      <c r="O291" s="9"/>
    </row>
    <row r="292" spans="1:15" x14ac:dyDescent="0.3">
      <c r="A292" s="9"/>
      <c r="B292" s="88"/>
      <c r="C292" s="9"/>
      <c r="D292" s="9"/>
      <c r="E292" s="9"/>
      <c r="F292" s="9"/>
      <c r="G292" s="9"/>
      <c r="H292" s="9"/>
      <c r="I292" s="9"/>
      <c r="J292" s="9"/>
      <c r="K292" s="9"/>
      <c r="L292" s="9"/>
      <c r="M292" s="9"/>
      <c r="N292" s="9"/>
      <c r="O292" s="9"/>
    </row>
    <row r="293" spans="1:15" x14ac:dyDescent="0.3">
      <c r="A293" s="9"/>
      <c r="B293" s="88"/>
      <c r="C293" s="9"/>
      <c r="D293" s="9"/>
      <c r="E293" s="9"/>
      <c r="F293" s="9"/>
      <c r="G293" s="9"/>
      <c r="H293" s="9"/>
      <c r="I293" s="9"/>
      <c r="J293" s="9"/>
      <c r="K293" s="9"/>
      <c r="L293" s="9"/>
      <c r="M293" s="9"/>
      <c r="N293" s="9"/>
      <c r="O293" s="9"/>
    </row>
    <row r="294" spans="1:15" x14ac:dyDescent="0.3">
      <c r="A294" s="9"/>
      <c r="B294" s="88"/>
      <c r="C294" s="9"/>
      <c r="D294" s="9"/>
      <c r="E294" s="9"/>
      <c r="F294" s="9"/>
      <c r="G294" s="9"/>
      <c r="H294" s="9"/>
      <c r="I294" s="9"/>
      <c r="J294" s="9"/>
      <c r="K294" s="9"/>
      <c r="L294" s="9"/>
      <c r="M294" s="9"/>
      <c r="N294" s="9"/>
      <c r="O294" s="9"/>
    </row>
    <row r="295" spans="1:15" x14ac:dyDescent="0.3">
      <c r="A295" s="9"/>
      <c r="B295" s="88"/>
      <c r="C295" s="9"/>
      <c r="D295" s="9"/>
      <c r="E295" s="9"/>
      <c r="F295" s="9"/>
      <c r="G295" s="9"/>
      <c r="H295" s="9"/>
      <c r="I295" s="9"/>
      <c r="J295" s="9"/>
      <c r="K295" s="9"/>
      <c r="L295" s="9"/>
      <c r="M295" s="9"/>
      <c r="N295" s="9"/>
      <c r="O295" s="9"/>
    </row>
    <row r="296" spans="1:15" x14ac:dyDescent="0.3">
      <c r="A296" s="9"/>
      <c r="B296" s="88"/>
      <c r="C296" s="9"/>
      <c r="D296" s="9"/>
      <c r="E296" s="9"/>
      <c r="F296" s="9"/>
      <c r="G296" s="9"/>
      <c r="H296" s="9"/>
      <c r="I296" s="9"/>
      <c r="J296" s="9"/>
      <c r="K296" s="9"/>
      <c r="L296" s="9"/>
      <c r="M296" s="9"/>
      <c r="N296" s="9"/>
      <c r="O296" s="9"/>
    </row>
    <row r="297" spans="1:15" x14ac:dyDescent="0.3">
      <c r="A297" s="9"/>
      <c r="B297" s="88"/>
      <c r="C297" s="9"/>
      <c r="D297" s="9"/>
      <c r="E297" s="9"/>
      <c r="F297" s="9"/>
      <c r="G297" s="9"/>
      <c r="H297" s="9"/>
      <c r="I297" s="9"/>
      <c r="J297" s="9"/>
      <c r="K297" s="9"/>
      <c r="L297" s="9"/>
      <c r="M297" s="9"/>
      <c r="N297" s="9"/>
      <c r="O297" s="9"/>
    </row>
    <row r="298" spans="1:15" x14ac:dyDescent="0.3">
      <c r="A298" s="9"/>
      <c r="B298" s="88"/>
      <c r="C298" s="9"/>
      <c r="D298" s="9"/>
      <c r="E298" s="9"/>
      <c r="F298" s="9"/>
      <c r="G298" s="9"/>
      <c r="H298" s="9"/>
      <c r="I298" s="9"/>
      <c r="J298" s="9"/>
      <c r="K298" s="9"/>
      <c r="L298" s="9"/>
      <c r="M298" s="9"/>
      <c r="N298" s="9"/>
      <c r="O298" s="9"/>
    </row>
    <row r="299" spans="1:15" x14ac:dyDescent="0.3">
      <c r="A299" s="9"/>
      <c r="B299" s="88"/>
      <c r="C299" s="9"/>
      <c r="D299" s="9"/>
      <c r="E299" s="9"/>
      <c r="F299" s="9"/>
      <c r="G299" s="9"/>
      <c r="H299" s="9"/>
      <c r="I299" s="9"/>
      <c r="J299" s="9"/>
      <c r="K299" s="9"/>
      <c r="L299" s="9"/>
      <c r="M299" s="9"/>
      <c r="N299" s="9"/>
      <c r="O299" s="9"/>
    </row>
    <row r="300" spans="1:15" x14ac:dyDescent="0.3">
      <c r="A300" s="9"/>
      <c r="B300" s="88"/>
      <c r="C300" s="9"/>
      <c r="D300" s="9"/>
      <c r="E300" s="9"/>
      <c r="F300" s="9"/>
      <c r="G300" s="9"/>
      <c r="H300" s="9"/>
      <c r="I300" s="9"/>
      <c r="J300" s="9"/>
      <c r="K300" s="9"/>
      <c r="L300" s="9"/>
      <c r="M300" s="9"/>
      <c r="N300" s="9"/>
      <c r="O300" s="9"/>
    </row>
    <row r="301" spans="1:15" x14ac:dyDescent="0.3">
      <c r="A301" s="9"/>
      <c r="B301" s="88"/>
      <c r="C301" s="9"/>
      <c r="D301" s="9"/>
      <c r="E301" s="9"/>
      <c r="F301" s="9"/>
      <c r="G301" s="9"/>
      <c r="H301" s="9"/>
      <c r="I301" s="9"/>
      <c r="J301" s="9"/>
      <c r="K301" s="9"/>
      <c r="L301" s="9"/>
      <c r="M301" s="9"/>
      <c r="N301" s="9"/>
      <c r="O301" s="9"/>
    </row>
    <row r="302" spans="1:15" x14ac:dyDescent="0.3">
      <c r="A302" s="9"/>
      <c r="B302" s="88"/>
      <c r="C302" s="9"/>
      <c r="D302" s="9"/>
      <c r="E302" s="9"/>
      <c r="F302" s="9"/>
      <c r="G302" s="9"/>
      <c r="H302" s="9"/>
      <c r="I302" s="9"/>
      <c r="J302" s="9"/>
      <c r="K302" s="9"/>
      <c r="L302" s="9"/>
      <c r="M302" s="9"/>
      <c r="N302" s="9"/>
      <c r="O302" s="9"/>
    </row>
    <row r="303" spans="1:15" x14ac:dyDescent="0.3">
      <c r="A303" s="9"/>
      <c r="B303" s="88"/>
      <c r="C303" s="9"/>
      <c r="D303" s="9"/>
      <c r="E303" s="9"/>
      <c r="F303" s="9"/>
      <c r="G303" s="9"/>
      <c r="H303" s="9"/>
      <c r="I303" s="9"/>
      <c r="J303" s="9"/>
      <c r="K303" s="9"/>
      <c r="L303" s="9"/>
      <c r="M303" s="9"/>
      <c r="N303" s="9"/>
      <c r="O303" s="9"/>
    </row>
    <row r="304" spans="1:15" x14ac:dyDescent="0.3">
      <c r="A304" s="9"/>
      <c r="B304" s="88"/>
      <c r="C304" s="9"/>
      <c r="D304" s="9"/>
      <c r="E304" s="9"/>
      <c r="F304" s="9"/>
      <c r="G304" s="9"/>
      <c r="H304" s="9"/>
      <c r="I304" s="9"/>
      <c r="J304" s="9"/>
      <c r="K304" s="9"/>
      <c r="L304" s="9"/>
      <c r="M304" s="9"/>
      <c r="N304" s="9"/>
      <c r="O304" s="9"/>
    </row>
    <row r="305" spans="1:15" x14ac:dyDescent="0.3">
      <c r="A305" s="9"/>
      <c r="B305" s="88"/>
      <c r="C305" s="9"/>
      <c r="D305" s="9"/>
      <c r="E305" s="9"/>
      <c r="F305" s="9"/>
      <c r="G305" s="9"/>
      <c r="H305" s="9"/>
      <c r="I305" s="9"/>
      <c r="J305" s="9"/>
      <c r="K305" s="9"/>
      <c r="L305" s="9"/>
      <c r="M305" s="9"/>
      <c r="N305" s="9"/>
      <c r="O305" s="9"/>
    </row>
    <row r="306" spans="1:15" x14ac:dyDescent="0.3">
      <c r="A306" s="9"/>
      <c r="B306" s="88"/>
      <c r="C306" s="9"/>
      <c r="D306" s="9"/>
      <c r="E306" s="9"/>
      <c r="F306" s="9"/>
      <c r="G306" s="9"/>
      <c r="H306" s="9"/>
      <c r="I306" s="9"/>
      <c r="J306" s="9"/>
      <c r="K306" s="9"/>
      <c r="L306" s="9"/>
      <c r="M306" s="9"/>
      <c r="N306" s="9"/>
      <c r="O306" s="9"/>
    </row>
    <row r="307" spans="1:15" x14ac:dyDescent="0.3">
      <c r="A307" s="9"/>
      <c r="B307" s="88"/>
      <c r="C307" s="9"/>
      <c r="D307" s="9"/>
      <c r="E307" s="9"/>
      <c r="F307" s="9"/>
      <c r="G307" s="9"/>
      <c r="H307" s="9"/>
      <c r="I307" s="9"/>
      <c r="J307" s="9"/>
      <c r="K307" s="9"/>
      <c r="L307" s="9"/>
      <c r="M307" s="9"/>
      <c r="N307" s="9"/>
      <c r="O307" s="9"/>
    </row>
    <row r="308" spans="1:15" x14ac:dyDescent="0.3">
      <c r="A308" s="9"/>
      <c r="B308" s="88"/>
      <c r="C308" s="9"/>
      <c r="D308" s="9"/>
      <c r="E308" s="9"/>
      <c r="F308" s="9"/>
      <c r="G308" s="9"/>
      <c r="H308" s="9"/>
      <c r="I308" s="9"/>
      <c r="J308" s="9"/>
      <c r="K308" s="9"/>
      <c r="L308" s="9"/>
      <c r="M308" s="9"/>
      <c r="N308" s="9"/>
      <c r="O308" s="9"/>
    </row>
    <row r="309" spans="1:15" x14ac:dyDescent="0.3">
      <c r="A309" s="9"/>
      <c r="B309" s="88"/>
      <c r="C309" s="9"/>
      <c r="D309" s="9"/>
      <c r="E309" s="9"/>
      <c r="F309" s="9"/>
      <c r="G309" s="9"/>
      <c r="H309" s="9"/>
      <c r="I309" s="9"/>
      <c r="J309" s="9"/>
      <c r="K309" s="9"/>
      <c r="L309" s="9"/>
      <c r="M309" s="9"/>
      <c r="N309" s="9"/>
      <c r="O309" s="9"/>
    </row>
  </sheetData>
  <sheetProtection algorithmName="SHA-512" hashValue="K4sKaFzxPeqt1PbOjE8WJnmPnzEBpscOWaRXmIjI2whM6T3SLDE/rG/HS+5gmYqZdZjoBQ2lfl4PXlo3Tiw5lQ==" saltValue="MgGO7L621UfOFM5o/+AaAQ==" spinCount="100000" sheet="1" objects="1" scenarios="1"/>
  <protectedRanges>
    <protectedRange algorithmName="SHA-512" hashValue="AM4cr3o+BVt8iH1oNObxbOHGnZBp0OeQufK5FbJ4f9ZrQtHpoCPvJAX+3VaqHSDP6eooOUjKIizbPhwq/HW82A==" saltValue="AdpkwsMHmqZzHogdYIk9aQ==" spinCount="100000" sqref="B4:B11 B31:B34 B36:B38 B54 B79:C82 B51:B52 B67 B76 B94 B97 D97 B19:B26 D29 C82:D82 C73:D73 D4:D7 D10:D11 B13 D19:D25 D31:D34 D36:D38 D42:D43 D54 B29 D13 B42:B48 B70:C73 B15 D46:D47" name="Contractor input"/>
  </protectedRanges>
  <mergeCells count="6">
    <mergeCell ref="A1:B2"/>
    <mergeCell ref="A57:B57"/>
    <mergeCell ref="A41:B41"/>
    <mergeCell ref="A18:B18"/>
    <mergeCell ref="A28:B28"/>
    <mergeCell ref="A49:B49"/>
  </mergeCells>
  <conditionalFormatting sqref="B45 B48">
    <cfRule type="expression" dxfId="9" priority="1">
      <formula>OR($B$23="No",$B$23="")</formula>
    </cfRule>
  </conditionalFormatting>
  <dataValidations count="5">
    <dataValidation type="whole" errorStyle="warning" allowBlank="1" showInputMessage="1" showErrorMessage="1" errorTitle="Number of phases" error="The number of phases should be a whole number between 2 and 10" sqref="B24 D24">
      <formula1>2</formula1>
      <formula2>10</formula2>
    </dataValidation>
    <dataValidation operator="greaterThan" allowBlank="1" showInputMessage="1" showErrorMessage="1" sqref="B21 D21"/>
    <dataValidation type="decimal" errorStyle="warning" operator="greaterThanOrEqual" allowBlank="1" showInputMessage="1" showErrorMessage="1" errorTitle="Not a number" error="Please enter the numerical price in euros." sqref="B42 D42 D46:D47">
      <formula1>0</formula1>
    </dataValidation>
    <dataValidation type="decimal" errorStyle="warning" operator="greaterThanOrEqual" allowBlank="1" showInputMessage="1" showErrorMessage="1" errorTitle="Not a number" error="Please enter the numerical cost in euros." sqref="B54 D54">
      <formula1>0</formula1>
    </dataValidation>
    <dataValidation type="list" allowBlank="1" showInputMessage="1" showErrorMessage="1" sqref="B19">
      <formula1>"Feasibility Study, Demonstration Project"</formula1>
    </dataValidation>
  </dataValidation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Options!$R$4:$R$7</xm:f>
          </x14:formula1>
          <xm:sqref>B46</xm:sqref>
        </x14:dataValidation>
        <x14:dataValidation type="list" allowBlank="1" showInputMessage="1" showErrorMessage="1">
          <x14:formula1>
            <xm:f>Options!$J$4:$J$55</xm:f>
          </x14:formula1>
          <xm:sqref>B8 B94</xm:sqref>
        </x14:dataValidation>
        <x14:dataValidation type="list" errorStyle="warning" operator="equal" allowBlank="1" showInputMessage="1" errorTitle="ISO Country Code " error="The data entered is not an ISO Country Code.">
          <x14:formula1>
            <xm:f>Options!$L$4:$L$55</xm:f>
          </x14:formula1>
          <xm:sqref>B9</xm:sqref>
        </x14:dataValidation>
        <x14:dataValidation type="list" allowBlank="1" showInputMessage="1" showErrorMessage="1">
          <x14:formula1>
            <xm:f>Options!$C$4:$C$5</xm:f>
          </x14:formula1>
          <xm:sqref>B51:B52 B31 B36 B23 B47</xm:sqref>
        </x14:dataValidation>
        <x14:dataValidation type="list" allowBlank="1" showInputMessage="1" showErrorMessage="1">
          <x14:formula1>
            <xm:f>Options!$A$4:$A$6</xm:f>
          </x14:formula1>
          <xm:sqref>B15</xm:sqref>
        </x14:dataValidation>
        <x14:dataValidation type="list" allowBlank="1" showInputMessage="1" showErrorMessage="1">
          <x14:formula1>
            <xm:f>Options!$E$4:$E$5</xm:f>
          </x14:formula1>
          <xm:sqref>B45 B48</xm:sqref>
        </x14:dataValidation>
        <x14:dataValidation type="list" allowBlank="1" showInputMessage="1" showErrorMessage="1">
          <x14:formula1>
            <xm:f>Options!$M$4:$M$5</xm:f>
          </x14:formula1>
          <xm:sqref>A67 A76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66"/>
  <sheetViews>
    <sheetView topLeftCell="A25" zoomScaleNormal="100" workbookViewId="0">
      <selection activeCell="B61" sqref="B61"/>
    </sheetView>
  </sheetViews>
  <sheetFormatPr defaultRowHeight="14.4" x14ac:dyDescent="0.3"/>
  <cols>
    <col min="1" max="1" width="75.5546875" style="17" customWidth="1"/>
    <col min="2" max="3" width="40.5546875" style="17" customWidth="1"/>
    <col min="4" max="4" width="51.33203125" style="17" customWidth="1"/>
    <col min="5" max="5" width="8.88671875" style="17"/>
    <col min="6" max="6" width="10.33203125" style="17" bestFit="1" customWidth="1"/>
    <col min="7" max="8" width="8.88671875" style="17"/>
  </cols>
  <sheetData>
    <row r="1" spans="1:14" ht="17.100000000000001" customHeight="1" x14ac:dyDescent="0.3">
      <c r="A1" s="211" t="s">
        <v>206</v>
      </c>
      <c r="B1" s="207"/>
      <c r="C1" s="23"/>
      <c r="D1" s="23"/>
      <c r="E1" s="23"/>
      <c r="F1" s="23"/>
      <c r="G1" s="23"/>
      <c r="H1" s="23"/>
      <c r="I1" s="111"/>
      <c r="J1" s="111"/>
      <c r="K1" s="111"/>
      <c r="L1" s="111"/>
      <c r="M1" s="111"/>
      <c r="N1" s="111"/>
    </row>
    <row r="2" spans="1:14" ht="27" customHeight="1" thickBot="1" x14ac:dyDescent="0.35">
      <c r="A2" s="208"/>
      <c r="B2" s="208"/>
      <c r="C2" s="23"/>
      <c r="D2" s="36"/>
      <c r="E2" s="23"/>
      <c r="F2" s="23"/>
      <c r="G2" s="23"/>
      <c r="H2" s="23"/>
      <c r="I2" s="111"/>
      <c r="J2" s="111"/>
      <c r="K2" s="111"/>
      <c r="L2" s="111"/>
      <c r="M2" s="111"/>
      <c r="N2" s="111"/>
    </row>
    <row r="3" spans="1:14" ht="17.100000000000001" customHeight="1" thickTop="1" thickBot="1" x14ac:dyDescent="0.35">
      <c r="A3" s="119" t="s">
        <v>69</v>
      </c>
      <c r="B3" s="120"/>
      <c r="C3" s="23"/>
      <c r="D3" s="23"/>
      <c r="E3" s="23"/>
      <c r="F3" s="23"/>
      <c r="G3" s="23"/>
      <c r="H3" s="23"/>
      <c r="I3" s="111"/>
      <c r="J3" s="111"/>
      <c r="K3" s="111"/>
      <c r="L3" s="111"/>
      <c r="M3" s="111"/>
      <c r="N3" s="111"/>
    </row>
    <row r="4" spans="1:14" ht="17.100000000000001" customHeight="1" thickTop="1" thickBot="1" x14ac:dyDescent="0.35">
      <c r="A4" s="44" t="s">
        <v>5</v>
      </c>
      <c r="B4" s="121"/>
      <c r="C4" s="113"/>
      <c r="D4" s="43" t="str">
        <f>IF(optIsDraft="Yes", "'Yes' is selected: The contract has the ","'No' is selected: The draft header and" )</f>
        <v>'No' is selected: The draft header and</v>
      </c>
      <c r="E4" s="23"/>
      <c r="F4" s="23"/>
      <c r="G4" s="23"/>
      <c r="H4" s="23"/>
      <c r="I4" s="111"/>
      <c r="J4" s="111"/>
      <c r="K4" s="111"/>
      <c r="L4" s="111"/>
      <c r="M4" s="111"/>
      <c r="N4" s="111"/>
    </row>
    <row r="5" spans="1:14" ht="17.100000000000001" customHeight="1" thickTop="1" thickBot="1" x14ac:dyDescent="0.35">
      <c r="A5" s="44" t="s">
        <v>237</v>
      </c>
      <c r="B5" s="122"/>
      <c r="C5" s="23"/>
      <c r="D5" s="43" t="str">
        <f>IF(optIsDraft="Yes", "draft header and mention","'draft' mention are removed from the contract")</f>
        <v>'draft' mention are removed from the contract</v>
      </c>
      <c r="E5" s="23"/>
      <c r="F5" s="23"/>
      <c r="G5" s="23"/>
      <c r="H5" s="23"/>
      <c r="I5" s="111"/>
      <c r="J5" s="111"/>
      <c r="K5" s="111"/>
      <c r="L5" s="111"/>
      <c r="M5" s="111"/>
      <c r="N5" s="111"/>
    </row>
    <row r="6" spans="1:14" s="2" customFormat="1" ht="17.100000000000001" customHeight="1" thickTop="1" x14ac:dyDescent="0.3">
      <c r="A6" s="123"/>
      <c r="B6" s="123"/>
      <c r="C6" s="36"/>
      <c r="D6" s="36"/>
      <c r="E6" s="36"/>
      <c r="F6" s="36"/>
      <c r="G6" s="36"/>
      <c r="H6" s="36"/>
      <c r="I6" s="124"/>
      <c r="J6" s="124"/>
      <c r="K6" s="124"/>
      <c r="L6" s="124"/>
      <c r="M6" s="124"/>
      <c r="N6" s="124"/>
    </row>
    <row r="7" spans="1:14" s="2" customFormat="1" ht="20.100000000000001" customHeight="1" x14ac:dyDescent="0.3">
      <c r="A7" s="212" t="s">
        <v>30</v>
      </c>
      <c r="B7" s="212"/>
      <c r="C7" s="36"/>
      <c r="D7" s="36"/>
      <c r="E7" s="36"/>
      <c r="F7" s="36"/>
      <c r="G7" s="36"/>
      <c r="H7" s="36"/>
      <c r="I7" s="124"/>
      <c r="J7" s="124"/>
      <c r="K7" s="124"/>
      <c r="L7" s="124"/>
      <c r="M7" s="124"/>
      <c r="N7" s="124"/>
    </row>
    <row r="8" spans="1:14" s="2" customFormat="1" ht="17.100000000000001" customHeight="1" thickBot="1" x14ac:dyDescent="0.35">
      <c r="A8" s="119" t="s">
        <v>65</v>
      </c>
      <c r="B8" s="125"/>
      <c r="C8" s="36"/>
      <c r="D8" s="36"/>
      <c r="E8" s="36"/>
      <c r="F8" s="36"/>
      <c r="G8" s="36"/>
      <c r="H8" s="36"/>
      <c r="I8" s="124"/>
      <c r="J8" s="124"/>
      <c r="K8" s="124"/>
      <c r="L8" s="124"/>
      <c r="M8" s="124"/>
      <c r="N8" s="124"/>
    </row>
    <row r="9" spans="1:14" s="2" customFormat="1" ht="17.100000000000001" customHeight="1" thickTop="1" x14ac:dyDescent="0.3">
      <c r="A9" s="36"/>
      <c r="B9" s="36"/>
      <c r="C9" s="36"/>
      <c r="D9" s="36"/>
      <c r="E9" s="36"/>
      <c r="F9" s="36"/>
      <c r="G9" s="36"/>
      <c r="H9" s="36"/>
      <c r="I9" s="124"/>
      <c r="J9" s="124"/>
      <c r="K9" s="124"/>
      <c r="L9" s="124"/>
      <c r="M9" s="124"/>
      <c r="N9" s="124"/>
    </row>
    <row r="10" spans="1:14" s="2" customFormat="1" ht="20.100000000000001" customHeight="1" thickBot="1" x14ac:dyDescent="0.35">
      <c r="A10" s="212" t="s">
        <v>41</v>
      </c>
      <c r="B10" s="212"/>
      <c r="C10" s="36"/>
      <c r="D10" s="36"/>
      <c r="E10" s="36"/>
      <c r="F10" s="36"/>
      <c r="G10" s="36"/>
      <c r="H10" s="36"/>
      <c r="I10" s="124"/>
      <c r="J10" s="124"/>
      <c r="K10" s="124"/>
      <c r="L10" s="124"/>
      <c r="M10" s="124"/>
      <c r="N10" s="124"/>
    </row>
    <row r="11" spans="1:14" s="2" customFormat="1" ht="17.100000000000001" customHeight="1" thickTop="1" thickBot="1" x14ac:dyDescent="0.35">
      <c r="A11" s="53" t="s">
        <v>76</v>
      </c>
      <c r="B11" s="126"/>
      <c r="C11" s="36"/>
      <c r="D11" s="36"/>
      <c r="E11" s="36"/>
      <c r="F11" s="36"/>
      <c r="G11" s="36"/>
      <c r="H11" s="36"/>
      <c r="I11" s="124"/>
      <c r="J11" s="124"/>
      <c r="K11" s="124"/>
      <c r="L11" s="124"/>
      <c r="M11" s="124"/>
      <c r="N11" s="124"/>
    </row>
    <row r="12" spans="1:14" s="2" customFormat="1" ht="17.100000000000001" customHeight="1" thickTop="1" thickBot="1" x14ac:dyDescent="0.35">
      <c r="A12" s="66" t="s">
        <v>207</v>
      </c>
      <c r="B12" s="127"/>
      <c r="C12" s="128" t="s">
        <v>87</v>
      </c>
      <c r="D12" s="36"/>
      <c r="E12" s="36"/>
      <c r="F12" s="36"/>
      <c r="G12" s="36"/>
      <c r="H12" s="36"/>
      <c r="I12" s="124"/>
      <c r="J12" s="124"/>
      <c r="K12" s="124"/>
      <c r="L12" s="124"/>
      <c r="M12" s="124"/>
      <c r="N12" s="124"/>
    </row>
    <row r="13" spans="1:14" s="2" customFormat="1" ht="17.100000000000001" customHeight="1" thickTop="1" thickBot="1" x14ac:dyDescent="0.35">
      <c r="A13" s="66" t="s">
        <v>77</v>
      </c>
      <c r="B13" s="127"/>
      <c r="C13" s="36"/>
      <c r="D13" s="36"/>
      <c r="E13" s="36"/>
      <c r="F13" s="36"/>
      <c r="G13" s="36"/>
      <c r="H13" s="36"/>
      <c r="I13" s="124"/>
      <c r="J13" s="124"/>
      <c r="K13" s="124"/>
      <c r="L13" s="124"/>
      <c r="M13" s="124"/>
      <c r="N13" s="124"/>
    </row>
    <row r="14" spans="1:14" s="2" customFormat="1" ht="17.100000000000001" customHeight="1" thickTop="1" thickBot="1" x14ac:dyDescent="0.35">
      <c r="A14" s="44"/>
      <c r="B14" s="127"/>
      <c r="C14" s="36"/>
      <c r="D14" s="36"/>
      <c r="E14" s="36"/>
      <c r="F14" s="36"/>
      <c r="G14" s="36"/>
      <c r="H14" s="36"/>
      <c r="I14" s="124"/>
      <c r="J14" s="124"/>
      <c r="K14" s="124"/>
      <c r="L14" s="124"/>
      <c r="M14" s="124"/>
      <c r="N14" s="124"/>
    </row>
    <row r="15" spans="1:14" s="2" customFormat="1" ht="17.100000000000001" customHeight="1" thickTop="1" thickBot="1" x14ac:dyDescent="0.35">
      <c r="A15" s="53" t="s">
        <v>240</v>
      </c>
      <c r="B15" s="126"/>
      <c r="C15" s="36"/>
      <c r="D15" s="36"/>
      <c r="E15" s="36"/>
      <c r="F15" s="36"/>
      <c r="G15" s="36"/>
      <c r="H15" s="36"/>
      <c r="I15" s="124"/>
      <c r="J15" s="124"/>
      <c r="K15" s="124"/>
      <c r="L15" s="124"/>
      <c r="M15" s="124"/>
      <c r="N15" s="124"/>
    </row>
    <row r="16" spans="1:14" s="2" customFormat="1" ht="17.100000000000001" customHeight="1" thickTop="1" thickBot="1" x14ac:dyDescent="0.35">
      <c r="A16" s="66" t="s">
        <v>88</v>
      </c>
      <c r="B16" s="129"/>
      <c r="C16" s="36"/>
      <c r="D16" s="36"/>
      <c r="E16" s="36"/>
      <c r="F16" s="36"/>
      <c r="G16" s="36"/>
      <c r="H16" s="36"/>
      <c r="I16" s="124"/>
      <c r="J16" s="124"/>
      <c r="K16" s="124"/>
      <c r="L16" s="124"/>
      <c r="M16" s="124"/>
      <c r="N16" s="124"/>
    </row>
    <row r="17" spans="1:14" s="2" customFormat="1" ht="17.100000000000001" customHeight="1" thickTop="1" thickBot="1" x14ac:dyDescent="0.35">
      <c r="A17" s="66" t="s">
        <v>92</v>
      </c>
      <c r="B17" s="127"/>
      <c r="C17" s="36"/>
      <c r="D17" s="36"/>
      <c r="E17" s="36"/>
      <c r="F17" s="36"/>
      <c r="G17" s="36"/>
      <c r="H17" s="36"/>
      <c r="I17" s="124"/>
      <c r="J17" s="124"/>
      <c r="K17" s="124"/>
      <c r="L17" s="124"/>
      <c r="M17" s="124"/>
      <c r="N17" s="124"/>
    </row>
    <row r="18" spans="1:14" s="2" customFormat="1" ht="17.100000000000001" customHeight="1" thickTop="1" x14ac:dyDescent="0.3">
      <c r="A18" s="55"/>
      <c r="B18" s="130"/>
      <c r="C18" s="131"/>
      <c r="D18" s="36"/>
      <c r="E18" s="36"/>
      <c r="F18" s="36"/>
      <c r="G18" s="36"/>
      <c r="H18" s="36"/>
      <c r="I18" s="124"/>
      <c r="J18" s="124"/>
      <c r="K18" s="124"/>
      <c r="L18" s="124"/>
      <c r="M18" s="124"/>
      <c r="N18" s="124"/>
    </row>
    <row r="19" spans="1:14" s="2" customFormat="1" ht="17.100000000000001" customHeight="1" thickBot="1" x14ac:dyDescent="0.35">
      <c r="A19" s="132" t="s">
        <v>42</v>
      </c>
      <c r="B19" s="78"/>
      <c r="C19" s="131"/>
      <c r="D19" s="36"/>
      <c r="E19" s="36"/>
      <c r="F19" s="36"/>
      <c r="G19" s="36"/>
      <c r="H19" s="36"/>
      <c r="I19" s="124"/>
      <c r="J19" s="124"/>
      <c r="K19" s="124"/>
      <c r="L19" s="124"/>
      <c r="M19" s="124"/>
      <c r="N19" s="124"/>
    </row>
    <row r="20" spans="1:14" s="2" customFormat="1" ht="17.100000000000001" customHeight="1" thickBot="1" x14ac:dyDescent="0.35">
      <c r="A20" s="133" t="s">
        <v>43</v>
      </c>
      <c r="B20" s="125"/>
      <c r="C20" s="131"/>
      <c r="D20" s="36"/>
      <c r="E20" s="36"/>
      <c r="F20" s="36"/>
      <c r="G20" s="36"/>
      <c r="H20" s="36"/>
      <c r="I20" s="124"/>
      <c r="J20" s="124"/>
      <c r="K20" s="124"/>
      <c r="L20" s="124"/>
      <c r="M20" s="124"/>
      <c r="N20" s="124"/>
    </row>
    <row r="21" spans="1:14" s="2" customFormat="1" ht="17.100000000000001" customHeight="1" thickTop="1" x14ac:dyDescent="0.3">
      <c r="A21" s="55"/>
      <c r="B21" s="130"/>
      <c r="C21" s="131"/>
      <c r="D21" s="36"/>
      <c r="E21" s="36"/>
      <c r="F21" s="36"/>
      <c r="G21" s="36"/>
      <c r="H21" s="36"/>
      <c r="I21" s="124"/>
      <c r="J21" s="124"/>
      <c r="K21" s="124"/>
      <c r="L21" s="124"/>
      <c r="M21" s="124"/>
      <c r="N21" s="124"/>
    </row>
    <row r="22" spans="1:14" s="2" customFormat="1" ht="17.100000000000001" customHeight="1" thickBot="1" x14ac:dyDescent="0.35">
      <c r="A22" s="132" t="s">
        <v>46</v>
      </c>
      <c r="B22" s="78"/>
      <c r="C22" s="131"/>
      <c r="D22" s="36"/>
      <c r="E22" s="36"/>
      <c r="F22" s="36"/>
      <c r="G22" s="36"/>
      <c r="H22" s="36"/>
      <c r="I22" s="124"/>
      <c r="J22" s="124"/>
      <c r="K22" s="124"/>
      <c r="L22" s="124"/>
      <c r="M22" s="124"/>
      <c r="N22" s="124"/>
    </row>
    <row r="23" spans="1:14" s="2" customFormat="1" ht="17.100000000000001" customHeight="1" x14ac:dyDescent="0.3">
      <c r="A23" s="134"/>
      <c r="B23" s="134"/>
      <c r="C23" s="131"/>
      <c r="D23" s="36"/>
      <c r="E23" s="36"/>
      <c r="F23" s="36"/>
      <c r="G23" s="36"/>
      <c r="H23" s="36"/>
      <c r="I23" s="124"/>
      <c r="J23" s="124"/>
      <c r="K23" s="124"/>
      <c r="L23" s="124"/>
      <c r="M23" s="124"/>
      <c r="N23" s="124"/>
    </row>
    <row r="24" spans="1:14" s="2" customFormat="1" ht="17.100000000000001" customHeight="1" thickBot="1" x14ac:dyDescent="0.35">
      <c r="A24" s="135" t="s">
        <v>54</v>
      </c>
      <c r="B24" s="136"/>
      <c r="C24" s="131"/>
      <c r="D24" s="36"/>
      <c r="E24" s="36"/>
      <c r="F24" s="36"/>
      <c r="G24" s="36"/>
      <c r="H24" s="36"/>
      <c r="I24" s="124"/>
      <c r="J24" s="124"/>
      <c r="K24" s="124"/>
      <c r="L24" s="124"/>
      <c r="M24" s="124"/>
      <c r="N24" s="124"/>
    </row>
    <row r="25" spans="1:14" s="2" customFormat="1" ht="17.100000000000001" customHeight="1" thickTop="1" thickBot="1" x14ac:dyDescent="0.35">
      <c r="A25" s="137" t="s">
        <v>196</v>
      </c>
      <c r="B25" s="138"/>
      <c r="C25" s="131"/>
      <c r="D25" s="36"/>
      <c r="E25" s="36"/>
      <c r="F25" s="36"/>
      <c r="G25" s="36"/>
      <c r="H25" s="36"/>
      <c r="I25" s="124"/>
      <c r="J25" s="124"/>
      <c r="K25" s="124"/>
      <c r="L25" s="124"/>
      <c r="M25" s="124"/>
      <c r="N25" s="124"/>
    </row>
    <row r="26" spans="1:14" s="2" customFormat="1" ht="17.100000000000001" customHeight="1" thickTop="1" x14ac:dyDescent="0.3">
      <c r="A26" s="139"/>
      <c r="B26" s="139"/>
      <c r="C26" s="124"/>
      <c r="D26" s="124"/>
      <c r="E26" s="36"/>
      <c r="F26" s="36"/>
      <c r="G26" s="36"/>
      <c r="H26" s="36"/>
      <c r="I26" s="124"/>
      <c r="J26" s="124"/>
      <c r="K26" s="124"/>
      <c r="L26" s="124"/>
      <c r="M26" s="124"/>
      <c r="N26" s="124"/>
    </row>
    <row r="27" spans="1:14" s="2" customFormat="1" ht="17.100000000000001" customHeight="1" thickBot="1" x14ac:dyDescent="0.35">
      <c r="A27" s="61" t="s">
        <v>51</v>
      </c>
      <c r="B27" s="61" t="s">
        <v>50</v>
      </c>
      <c r="C27" s="61" t="s">
        <v>49</v>
      </c>
      <c r="D27" s="124"/>
      <c r="E27" s="36"/>
      <c r="F27" s="36"/>
      <c r="G27" s="36"/>
      <c r="H27" s="36"/>
      <c r="I27" s="124"/>
      <c r="J27" s="124"/>
      <c r="K27" s="124"/>
      <c r="L27" s="124"/>
      <c r="M27" s="124"/>
      <c r="N27" s="124"/>
    </row>
    <row r="28" spans="1:14" s="2" customFormat="1" ht="17.100000000000001" customHeight="1" thickTop="1" thickBot="1" x14ac:dyDescent="0.35">
      <c r="A28" s="84" t="s">
        <v>202</v>
      </c>
      <c r="B28" s="140"/>
      <c r="C28" s="141"/>
      <c r="D28" s="124"/>
      <c r="E28" s="36"/>
      <c r="F28" s="36"/>
      <c r="G28" s="36"/>
      <c r="H28" s="36"/>
      <c r="I28" s="124"/>
      <c r="J28" s="124"/>
      <c r="K28" s="124"/>
      <c r="L28" s="124"/>
      <c r="M28" s="124"/>
      <c r="N28" s="124"/>
    </row>
    <row r="29" spans="1:14" s="2" customFormat="1" ht="17.100000000000001" customHeight="1" thickTop="1" thickBot="1" x14ac:dyDescent="0.35">
      <c r="A29" s="84" t="s">
        <v>203</v>
      </c>
      <c r="B29" s="140"/>
      <c r="C29" s="141"/>
      <c r="D29" s="124"/>
      <c r="E29" s="36"/>
      <c r="F29" s="36"/>
      <c r="G29" s="36"/>
      <c r="H29" s="36"/>
      <c r="I29" s="124"/>
      <c r="J29" s="124"/>
      <c r="K29" s="124"/>
      <c r="L29" s="124"/>
      <c r="M29" s="124"/>
      <c r="N29" s="124"/>
    </row>
    <row r="30" spans="1:14" s="2" customFormat="1" ht="17.100000000000001" customHeight="1" thickTop="1" thickBot="1" x14ac:dyDescent="0.35">
      <c r="A30" s="84" t="s">
        <v>204</v>
      </c>
      <c r="B30" s="153"/>
      <c r="C30" s="141"/>
      <c r="D30" s="124"/>
      <c r="E30" s="36"/>
      <c r="F30" s="36"/>
      <c r="G30" s="36"/>
      <c r="H30" s="36"/>
      <c r="I30" s="124"/>
      <c r="J30" s="124"/>
      <c r="K30" s="124"/>
      <c r="L30" s="124"/>
      <c r="M30" s="124"/>
      <c r="N30" s="124"/>
    </row>
    <row r="31" spans="1:14" s="2" customFormat="1" ht="54" customHeight="1" thickTop="1" thickBot="1" x14ac:dyDescent="0.35">
      <c r="A31" s="84" t="s">
        <v>205</v>
      </c>
      <c r="B31" s="142"/>
      <c r="C31" s="142" t="s">
        <v>245</v>
      </c>
      <c r="D31" s="36"/>
      <c r="E31" s="36"/>
      <c r="F31" s="36"/>
      <c r="G31" s="36"/>
      <c r="H31" s="36"/>
      <c r="I31" s="124"/>
      <c r="J31" s="124"/>
      <c r="K31" s="124"/>
      <c r="L31" s="124"/>
      <c r="M31" s="124"/>
      <c r="N31" s="124"/>
    </row>
    <row r="32" spans="1:14" s="2" customFormat="1" ht="17.100000000000001" customHeight="1" thickTop="1" x14ac:dyDescent="0.3">
      <c r="A32" s="143"/>
      <c r="B32" s="63"/>
      <c r="C32" s="144"/>
      <c r="D32" s="36"/>
      <c r="E32" s="36"/>
      <c r="F32" s="36"/>
      <c r="G32" s="36"/>
      <c r="H32" s="36"/>
      <c r="I32" s="124"/>
      <c r="J32" s="124"/>
      <c r="K32" s="124"/>
      <c r="L32" s="124"/>
      <c r="M32" s="124"/>
      <c r="N32" s="124"/>
    </row>
    <row r="33" spans="1:14" s="2" customFormat="1" ht="17.100000000000001" customHeight="1" thickBot="1" x14ac:dyDescent="0.35">
      <c r="A33" s="135" t="s">
        <v>52</v>
      </c>
      <c r="B33" s="124"/>
      <c r="C33" s="124"/>
      <c r="D33" s="36"/>
      <c r="E33" s="36"/>
      <c r="F33" s="36"/>
      <c r="G33" s="36"/>
      <c r="H33" s="36"/>
      <c r="I33" s="124"/>
      <c r="J33" s="124"/>
      <c r="K33" s="124"/>
      <c r="L33" s="124"/>
      <c r="M33" s="124"/>
      <c r="N33" s="124"/>
    </row>
    <row r="34" spans="1:14" s="2" customFormat="1" ht="17.100000000000001" customHeight="1" thickTop="1" thickBot="1" x14ac:dyDescent="0.35">
      <c r="A34" s="84" t="s">
        <v>202</v>
      </c>
      <c r="B34" s="122"/>
      <c r="C34" s="124"/>
      <c r="D34" s="36"/>
      <c r="E34" s="36"/>
      <c r="F34" s="36"/>
      <c r="G34" s="36"/>
      <c r="H34" s="36"/>
      <c r="I34" s="124"/>
      <c r="J34" s="124"/>
      <c r="K34" s="124"/>
      <c r="L34" s="124"/>
      <c r="M34" s="124"/>
      <c r="N34" s="124"/>
    </row>
    <row r="35" spans="1:14" s="2" customFormat="1" ht="17.100000000000001" customHeight="1" thickTop="1" thickBot="1" x14ac:dyDescent="0.35">
      <c r="A35" s="84" t="s">
        <v>203</v>
      </c>
      <c r="B35" s="122"/>
      <c r="C35" s="124"/>
      <c r="D35" s="36"/>
      <c r="E35" s="36"/>
      <c r="F35" s="36"/>
      <c r="G35" s="36"/>
      <c r="H35" s="36"/>
      <c r="I35" s="124"/>
      <c r="J35" s="124"/>
      <c r="K35" s="124"/>
      <c r="L35" s="124"/>
      <c r="M35" s="124"/>
      <c r="N35" s="124"/>
    </row>
    <row r="36" spans="1:14" s="2" customFormat="1" ht="17.100000000000001" customHeight="1" thickTop="1" thickBot="1" x14ac:dyDescent="0.35">
      <c r="A36" s="84" t="s">
        <v>208</v>
      </c>
      <c r="B36" s="122"/>
      <c r="C36" s="131"/>
      <c r="D36" s="36"/>
      <c r="E36" s="36"/>
      <c r="F36" s="36"/>
      <c r="G36" s="36"/>
      <c r="H36" s="36"/>
      <c r="I36" s="124"/>
      <c r="J36" s="124"/>
      <c r="K36" s="124"/>
      <c r="L36" s="124"/>
      <c r="M36" s="124"/>
      <c r="N36" s="124"/>
    </row>
    <row r="37" spans="1:14" s="2" customFormat="1" ht="17.100000000000001" customHeight="1" thickTop="1" x14ac:dyDescent="0.3">
      <c r="A37" s="55"/>
      <c r="B37" s="130"/>
      <c r="C37" s="131"/>
      <c r="D37" s="36"/>
      <c r="E37" s="36"/>
      <c r="F37" s="36"/>
      <c r="G37" s="36"/>
      <c r="H37" s="36"/>
      <c r="I37" s="124"/>
      <c r="J37" s="124"/>
      <c r="K37" s="124"/>
      <c r="L37" s="124"/>
      <c r="M37" s="124"/>
      <c r="N37" s="124"/>
    </row>
    <row r="38" spans="1:14" s="2" customFormat="1" ht="17.100000000000001" customHeight="1" thickBot="1" x14ac:dyDescent="0.35">
      <c r="A38" s="135" t="s">
        <v>53</v>
      </c>
      <c r="B38" s="136"/>
      <c r="C38" s="131"/>
      <c r="D38" s="36"/>
      <c r="E38" s="36"/>
      <c r="F38" s="36"/>
      <c r="G38" s="36"/>
      <c r="H38" s="36"/>
      <c r="I38" s="124"/>
      <c r="J38" s="124"/>
      <c r="K38" s="124"/>
      <c r="L38" s="124"/>
      <c r="M38" s="124"/>
      <c r="N38" s="124"/>
    </row>
    <row r="39" spans="1:14" s="2" customFormat="1" ht="17.100000000000001" customHeight="1" thickTop="1" thickBot="1" x14ac:dyDescent="0.35">
      <c r="A39" s="137" t="s">
        <v>196</v>
      </c>
      <c r="B39" s="127"/>
      <c r="C39" s="131"/>
      <c r="D39" s="36"/>
      <c r="E39" s="36"/>
      <c r="F39" s="36"/>
      <c r="G39" s="36"/>
      <c r="H39" s="36"/>
      <c r="I39" s="124"/>
      <c r="J39" s="124"/>
      <c r="K39" s="124"/>
      <c r="L39" s="124"/>
      <c r="M39" s="124"/>
      <c r="N39" s="124"/>
    </row>
    <row r="40" spans="1:14" s="2" customFormat="1" ht="17.100000000000001" customHeight="1" thickTop="1" x14ac:dyDescent="0.3">
      <c r="A40" s="145"/>
      <c r="B40" s="130"/>
      <c r="C40" s="131"/>
      <c r="D40" s="36"/>
      <c r="E40" s="36"/>
      <c r="F40" s="36"/>
      <c r="G40" s="36"/>
      <c r="H40" s="36"/>
      <c r="I40" s="124"/>
      <c r="J40" s="124"/>
      <c r="K40" s="124"/>
      <c r="L40" s="124"/>
      <c r="M40" s="124"/>
      <c r="N40" s="124"/>
    </row>
    <row r="41" spans="1:14" s="2" customFormat="1" ht="17.100000000000001" customHeight="1" thickBot="1" x14ac:dyDescent="0.35">
      <c r="A41" s="61" t="s">
        <v>55</v>
      </c>
      <c r="B41" s="61" t="s">
        <v>50</v>
      </c>
      <c r="C41" s="61" t="s">
        <v>49</v>
      </c>
      <c r="D41" s="124"/>
      <c r="E41" s="36"/>
      <c r="F41" s="36"/>
      <c r="G41" s="36"/>
      <c r="H41" s="36"/>
      <c r="I41" s="124"/>
      <c r="J41" s="124"/>
      <c r="K41" s="124"/>
      <c r="L41" s="124"/>
      <c r="M41" s="124"/>
      <c r="N41" s="124"/>
    </row>
    <row r="42" spans="1:14" s="2" customFormat="1" ht="17.100000000000001" customHeight="1" thickTop="1" thickBot="1" x14ac:dyDescent="0.35">
      <c r="A42" s="84" t="s">
        <v>202</v>
      </c>
      <c r="B42" s="141"/>
      <c r="C42" s="141"/>
      <c r="D42" s="124"/>
      <c r="E42" s="36"/>
      <c r="F42" s="36"/>
      <c r="G42" s="36"/>
      <c r="H42" s="36"/>
      <c r="I42" s="124"/>
      <c r="J42" s="124"/>
      <c r="K42" s="124"/>
      <c r="L42" s="124"/>
      <c r="M42" s="124"/>
      <c r="N42" s="124"/>
    </row>
    <row r="43" spans="1:14" s="2" customFormat="1" ht="17.100000000000001" customHeight="1" thickTop="1" thickBot="1" x14ac:dyDescent="0.35">
      <c r="A43" s="84" t="s">
        <v>203</v>
      </c>
      <c r="B43" s="141"/>
      <c r="C43" s="141"/>
      <c r="D43" s="124"/>
      <c r="E43" s="36"/>
      <c r="F43" s="36"/>
      <c r="G43" s="36"/>
      <c r="H43" s="36"/>
      <c r="I43" s="124"/>
      <c r="J43" s="124"/>
      <c r="K43" s="124"/>
      <c r="L43" s="124"/>
      <c r="M43" s="124"/>
      <c r="N43" s="124"/>
    </row>
    <row r="44" spans="1:14" s="2" customFormat="1" ht="17.100000000000001" customHeight="1" thickTop="1" thickBot="1" x14ac:dyDescent="0.35">
      <c r="A44" s="84" t="s">
        <v>204</v>
      </c>
      <c r="B44" s="141"/>
      <c r="C44" s="141"/>
      <c r="D44" s="124"/>
      <c r="E44" s="36"/>
      <c r="F44" s="36"/>
      <c r="G44" s="36"/>
      <c r="H44" s="36"/>
      <c r="I44" s="124"/>
      <c r="J44" s="124"/>
      <c r="K44" s="124"/>
      <c r="L44" s="124"/>
      <c r="M44" s="124"/>
      <c r="N44" s="124"/>
    </row>
    <row r="45" spans="1:14" s="2" customFormat="1" ht="54" customHeight="1" thickTop="1" thickBot="1" x14ac:dyDescent="0.35">
      <c r="A45" s="84" t="s">
        <v>205</v>
      </c>
      <c r="B45" s="142"/>
      <c r="C45" s="142"/>
      <c r="D45" s="124"/>
      <c r="E45" s="36"/>
      <c r="F45" s="36"/>
      <c r="G45" s="36"/>
      <c r="H45" s="36"/>
      <c r="I45" s="124"/>
      <c r="J45" s="124"/>
      <c r="K45" s="124"/>
      <c r="L45" s="124"/>
      <c r="M45" s="124"/>
      <c r="N45" s="124"/>
    </row>
    <row r="46" spans="1:14" s="2" customFormat="1" ht="17.100000000000001" customHeight="1" thickTop="1" x14ac:dyDescent="0.3">
      <c r="A46" s="55"/>
      <c r="B46" s="130"/>
      <c r="C46" s="55"/>
      <c r="D46" s="36"/>
      <c r="E46" s="36"/>
      <c r="F46" s="36"/>
      <c r="G46" s="36"/>
      <c r="H46" s="36"/>
      <c r="I46" s="124"/>
      <c r="J46" s="124"/>
      <c r="K46" s="124"/>
      <c r="L46" s="124"/>
      <c r="M46" s="124"/>
      <c r="N46" s="124"/>
    </row>
    <row r="47" spans="1:14" s="2" customFormat="1" ht="17.100000000000001" customHeight="1" thickBot="1" x14ac:dyDescent="0.35">
      <c r="A47" s="132" t="s">
        <v>57</v>
      </c>
      <c r="B47" s="78"/>
      <c r="C47" s="131"/>
      <c r="D47" s="36"/>
      <c r="E47" s="36"/>
      <c r="F47" s="36"/>
      <c r="G47" s="36"/>
      <c r="H47" s="36"/>
      <c r="I47" s="124"/>
      <c r="J47" s="124"/>
      <c r="K47" s="124"/>
      <c r="L47" s="124"/>
      <c r="M47" s="124"/>
      <c r="N47" s="124"/>
    </row>
    <row r="48" spans="1:14" s="2" customFormat="1" ht="17.100000000000001" customHeight="1" thickBot="1" x14ac:dyDescent="0.35">
      <c r="A48" s="133" t="s">
        <v>58</v>
      </c>
      <c r="B48" s="125"/>
      <c r="C48" s="131"/>
      <c r="D48" s="36"/>
      <c r="E48" s="36"/>
      <c r="F48" s="36"/>
      <c r="G48" s="36"/>
      <c r="H48" s="36"/>
      <c r="I48" s="124"/>
      <c r="J48" s="124"/>
      <c r="K48" s="124"/>
      <c r="L48" s="124"/>
      <c r="M48" s="124"/>
      <c r="N48" s="124"/>
    </row>
    <row r="49" spans="1:14" s="2" customFormat="1" ht="17.100000000000001" customHeight="1" thickTop="1" x14ac:dyDescent="0.3">
      <c r="A49" s="36"/>
      <c r="B49" s="36"/>
      <c r="C49" s="36"/>
      <c r="D49" s="36"/>
      <c r="E49" s="36"/>
      <c r="F49" s="36"/>
      <c r="G49" s="36"/>
      <c r="H49" s="36"/>
      <c r="I49" s="124"/>
      <c r="J49" s="124"/>
      <c r="K49" s="124"/>
      <c r="L49" s="124"/>
      <c r="M49" s="124"/>
      <c r="N49" s="124"/>
    </row>
    <row r="50" spans="1:14" s="2" customFormat="1" ht="16.2" thickBot="1" x14ac:dyDescent="0.35">
      <c r="A50" s="132" t="s">
        <v>212</v>
      </c>
      <c r="B50" s="78"/>
      <c r="C50" s="36"/>
      <c r="D50" s="36"/>
      <c r="E50" s="36"/>
      <c r="F50" s="36"/>
      <c r="G50" s="36"/>
      <c r="H50" s="36"/>
      <c r="I50" s="124"/>
      <c r="J50" s="124"/>
      <c r="K50" s="124"/>
      <c r="L50" s="124"/>
      <c r="M50" s="124"/>
      <c r="N50" s="124"/>
    </row>
    <row r="51" spans="1:14" ht="15" thickBot="1" x14ac:dyDescent="0.35">
      <c r="A51" s="133" t="s">
        <v>213</v>
      </c>
      <c r="B51" s="125"/>
      <c r="C51" s="146" t="str">
        <f>IF(optCFI="No","", "Needs to be filled in manually in the generated Word contract")</f>
        <v>Needs to be filled in manually in the generated Word contract</v>
      </c>
      <c r="D51" s="23"/>
      <c r="E51" s="23"/>
      <c r="F51" s="23"/>
      <c r="G51" s="23"/>
      <c r="H51" s="23"/>
      <c r="I51" s="111"/>
      <c r="J51" s="111"/>
      <c r="K51" s="111"/>
      <c r="L51" s="111"/>
      <c r="M51" s="111"/>
      <c r="N51" s="111"/>
    </row>
    <row r="52" spans="1:14" ht="15" thickTop="1" x14ac:dyDescent="0.3">
      <c r="A52" s="23"/>
      <c r="B52" s="23"/>
      <c r="C52" s="23"/>
      <c r="D52" s="23"/>
      <c r="E52" s="23"/>
      <c r="F52" s="23"/>
      <c r="G52" s="23"/>
      <c r="H52" s="23"/>
      <c r="I52" s="111"/>
      <c r="J52" s="111"/>
      <c r="K52" s="111"/>
      <c r="L52" s="111"/>
      <c r="M52" s="111"/>
      <c r="N52" s="111"/>
    </row>
    <row r="53" spans="1:14" ht="16.2" thickBot="1" x14ac:dyDescent="0.35">
      <c r="A53" s="132" t="s">
        <v>214</v>
      </c>
      <c r="B53" s="78"/>
      <c r="C53" s="23"/>
      <c r="D53" s="23"/>
      <c r="E53" s="23"/>
      <c r="F53" s="23"/>
      <c r="G53" s="23"/>
      <c r="H53" s="23"/>
      <c r="I53" s="111"/>
      <c r="J53" s="111"/>
      <c r="K53" s="111"/>
      <c r="L53" s="111"/>
      <c r="M53" s="111"/>
      <c r="N53" s="111"/>
    </row>
    <row r="54" spans="1:14" ht="15" thickBot="1" x14ac:dyDescent="0.35">
      <c r="A54" s="133" t="s">
        <v>215</v>
      </c>
      <c r="B54" s="125"/>
      <c r="C54" s="146" t="str">
        <f>IF(optItems="No","", "Needs to be filled in manually in the generated Word contract")</f>
        <v>Needs to be filled in manually in the generated Word contract</v>
      </c>
      <c r="D54" s="23"/>
      <c r="E54" s="23"/>
      <c r="F54" s="23"/>
      <c r="G54" s="23"/>
      <c r="H54" s="23"/>
      <c r="I54" s="111"/>
      <c r="J54" s="111"/>
      <c r="K54" s="111"/>
      <c r="L54" s="111"/>
      <c r="M54" s="111"/>
      <c r="N54" s="111"/>
    </row>
    <row r="55" spans="1:14" ht="15" thickTop="1" x14ac:dyDescent="0.3">
      <c r="A55" s="23"/>
      <c r="B55" s="23"/>
      <c r="C55" s="23"/>
      <c r="D55" s="23"/>
      <c r="E55" s="23"/>
      <c r="F55" s="23"/>
      <c r="G55" s="23"/>
      <c r="H55" s="23"/>
      <c r="I55" s="111"/>
      <c r="J55" s="111"/>
      <c r="K55" s="111"/>
      <c r="L55" s="111"/>
      <c r="M55" s="111"/>
      <c r="N55" s="111"/>
    </row>
    <row r="56" spans="1:14" x14ac:dyDescent="0.3">
      <c r="A56" s="23"/>
      <c r="B56" s="23"/>
      <c r="C56" s="23"/>
      <c r="D56" s="23"/>
      <c r="E56" s="23"/>
      <c r="F56" s="23"/>
      <c r="G56" s="23"/>
      <c r="H56" s="23"/>
      <c r="I56" s="111"/>
      <c r="J56" s="111"/>
      <c r="K56" s="111"/>
      <c r="L56" s="111"/>
      <c r="M56" s="111"/>
      <c r="N56" s="111"/>
    </row>
    <row r="57" spans="1:14" ht="15.6" x14ac:dyDescent="0.3">
      <c r="A57" s="212" t="s">
        <v>230</v>
      </c>
      <c r="B57" s="212"/>
      <c r="C57" s="23"/>
      <c r="D57" s="23"/>
      <c r="E57" s="23"/>
      <c r="F57" s="23"/>
      <c r="G57" s="23"/>
      <c r="H57" s="23"/>
      <c r="I57" s="111"/>
      <c r="J57" s="111"/>
      <c r="K57" s="111"/>
      <c r="L57" s="111"/>
      <c r="M57" s="111"/>
      <c r="N57" s="111"/>
    </row>
    <row r="58" spans="1:14" ht="15" thickBot="1" x14ac:dyDescent="0.35">
      <c r="A58" s="119" t="s">
        <v>231</v>
      </c>
      <c r="B58" s="147" t="s">
        <v>304</v>
      </c>
      <c r="C58" s="23"/>
      <c r="D58" s="23"/>
      <c r="E58" s="23"/>
      <c r="F58" s="23"/>
      <c r="G58" s="23"/>
      <c r="H58" s="23"/>
      <c r="I58" s="111"/>
      <c r="J58" s="111"/>
      <c r="K58" s="111"/>
      <c r="L58" s="111"/>
      <c r="M58" s="111"/>
      <c r="N58" s="111"/>
    </row>
    <row r="59" spans="1:14" ht="15.6" thickTop="1" thickBot="1" x14ac:dyDescent="0.35">
      <c r="A59" s="119" t="s">
        <v>232</v>
      </c>
      <c r="B59" s="147" t="s">
        <v>305</v>
      </c>
      <c r="C59" s="23"/>
      <c r="D59" s="23"/>
      <c r="E59" s="23"/>
      <c r="F59" s="23"/>
      <c r="G59" s="23"/>
      <c r="H59" s="23"/>
      <c r="I59" s="111"/>
      <c r="J59" s="111"/>
      <c r="K59" s="111"/>
      <c r="L59" s="111"/>
      <c r="M59" s="111"/>
      <c r="N59" s="111"/>
    </row>
    <row r="60" spans="1:14" ht="15.6" thickTop="1" thickBot="1" x14ac:dyDescent="0.35">
      <c r="A60" s="119" t="s">
        <v>233</v>
      </c>
      <c r="B60" s="147" t="s">
        <v>306</v>
      </c>
      <c r="C60" s="23"/>
      <c r="D60" s="23"/>
      <c r="E60" s="23"/>
      <c r="F60" s="23"/>
      <c r="G60" s="23"/>
      <c r="H60" s="23"/>
      <c r="I60" s="111"/>
      <c r="J60" s="111"/>
      <c r="K60" s="111"/>
      <c r="L60" s="111"/>
      <c r="M60" s="111"/>
      <c r="N60" s="111"/>
    </row>
    <row r="61" spans="1:14" ht="15.6" thickTop="1" thickBot="1" x14ac:dyDescent="0.35">
      <c r="A61" s="119" t="s">
        <v>272</v>
      </c>
      <c r="B61" s="147"/>
      <c r="C61" s="23"/>
      <c r="D61" s="23"/>
      <c r="E61" s="23"/>
      <c r="F61" s="23"/>
      <c r="G61" s="23"/>
      <c r="H61" s="23"/>
      <c r="I61" s="111"/>
      <c r="J61" s="111"/>
      <c r="K61" s="111"/>
      <c r="L61" s="111"/>
      <c r="M61" s="111"/>
      <c r="N61" s="111"/>
    </row>
    <row r="62" spans="1:14" ht="15" thickTop="1" x14ac:dyDescent="0.3">
      <c r="A62" s="23"/>
      <c r="B62" s="23"/>
      <c r="C62" s="23"/>
      <c r="D62" s="23"/>
      <c r="E62" s="23"/>
      <c r="F62" s="23"/>
      <c r="G62" s="23"/>
      <c r="H62" s="23"/>
      <c r="I62" s="111"/>
      <c r="J62" s="111"/>
      <c r="K62" s="111"/>
      <c r="L62" s="111"/>
      <c r="M62" s="111"/>
      <c r="N62" s="111"/>
    </row>
    <row r="63" spans="1:14" x14ac:dyDescent="0.3">
      <c r="A63" s="23"/>
      <c r="B63" s="23"/>
      <c r="C63" s="23"/>
      <c r="D63" s="23"/>
      <c r="E63" s="23"/>
      <c r="F63" s="23"/>
      <c r="G63" s="23"/>
      <c r="H63" s="23"/>
      <c r="I63" s="111"/>
      <c r="J63" s="111"/>
      <c r="K63" s="111"/>
      <c r="L63" s="111"/>
      <c r="M63" s="111"/>
      <c r="N63" s="111"/>
    </row>
    <row r="64" spans="1:14" x14ac:dyDescent="0.3">
      <c r="A64" s="23"/>
      <c r="B64" s="23"/>
      <c r="C64" s="23"/>
      <c r="D64" s="23"/>
      <c r="E64" s="23"/>
      <c r="F64" s="23"/>
      <c r="G64" s="23"/>
      <c r="H64" s="23"/>
      <c r="I64" s="111"/>
      <c r="J64" s="111"/>
      <c r="K64" s="111"/>
      <c r="L64" s="111"/>
      <c r="M64" s="111"/>
      <c r="N64" s="111"/>
    </row>
    <row r="65" spans="1:14" x14ac:dyDescent="0.3">
      <c r="A65" s="23"/>
      <c r="B65" s="23"/>
      <c r="C65" s="23"/>
      <c r="D65" s="23"/>
      <c r="E65" s="23"/>
      <c r="F65" s="23"/>
      <c r="G65" s="23"/>
      <c r="H65" s="23"/>
      <c r="I65" s="111"/>
      <c r="J65" s="111"/>
      <c r="K65" s="111"/>
      <c r="L65" s="111"/>
      <c r="M65" s="111"/>
      <c r="N65" s="111"/>
    </row>
    <row r="66" spans="1:14" x14ac:dyDescent="0.3">
      <c r="A66" s="23"/>
      <c r="B66" s="23"/>
      <c r="C66" s="23"/>
      <c r="D66" s="23"/>
      <c r="E66" s="23"/>
      <c r="F66" s="23"/>
      <c r="G66" s="23"/>
      <c r="H66" s="23"/>
      <c r="I66" s="111"/>
      <c r="J66" s="111"/>
      <c r="K66" s="111"/>
      <c r="L66" s="111"/>
      <c r="M66" s="111"/>
      <c r="N66" s="111"/>
    </row>
  </sheetData>
  <sheetProtection algorithmName="SHA-512" hashValue="o+FAD7PSENvejf/IaeOBLDZkkmZEclml0/ruDBwNAdyLr2NksxThXvyxqjHc4NnEyLiB8KG2hI7ZOlGDw2vEgA==" saltValue="iWbRoYgWsJs8BHG6duM5XQ==" spinCount="100000" sheet="1" objects="1" scenarios="1"/>
  <protectedRanges>
    <protectedRange algorithmName="SHA-512" hashValue="AM4cr3o+BVt8iH1oNObxbOHGnZBp0OeQufK5FbJ4f9ZrQtHpoCPvJAX+3VaqHSDP6eooOUjKIizbPhwq/HW82A==" saltValue="AdpkwsMHmqZzHogdYIk9aQ==" spinCount="100000" sqref="B11 B15" name="Contractor input"/>
    <protectedRange algorithmName="SHA-512" hashValue="AM4cr3o+BVt8iH1oNObxbOHGnZBp0OeQufK5FbJ4f9ZrQtHpoCPvJAX+3VaqHSDP6eooOUjKIizbPhwq/HW82A==" saltValue="AdpkwsMHmqZzHogdYIk9aQ==" spinCount="100000" sqref="B4:B5" name="Contractor input_1"/>
  </protectedRanges>
  <mergeCells count="4">
    <mergeCell ref="A1:B2"/>
    <mergeCell ref="A10:B10"/>
    <mergeCell ref="A7:B7"/>
    <mergeCell ref="A57:B57"/>
  </mergeCells>
  <pageMargins left="0.7" right="0.7" top="0.75" bottom="0.75" header="0.3" footer="0.3"/>
  <pageSetup paperSize="9" orientation="portrait" horizontalDpi="90" verticalDpi="90"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Options!$P$4:$P$6</xm:f>
          </x14:formula1>
          <xm:sqref>C31</xm:sqref>
        </x14:dataValidation>
        <x14:dataValidation type="list" allowBlank="1" showInputMessage="1" showErrorMessage="1">
          <x14:formula1>
            <xm:f>Options!$F$4:$F$6</xm:f>
          </x14:formula1>
          <xm:sqref>B20</xm:sqref>
        </x14:dataValidation>
        <x14:dataValidation type="list" allowBlank="1" showInputMessage="1" showErrorMessage="1">
          <x14:formula1>
            <xm:f>Options!$G$4:$G$6</xm:f>
          </x14:formula1>
          <xm:sqref>B48</xm:sqref>
        </x14:dataValidation>
        <x14:dataValidation type="list" allowBlank="1" showInputMessage="1" showErrorMessage="1">
          <x14:formula1>
            <xm:f>Options!$H$4:$H$7</xm:f>
          </x14:formula1>
          <xm:sqref>B8</xm:sqref>
        </x14:dataValidation>
        <x14:dataValidation type="list" allowBlank="1" showInputMessage="1" showErrorMessage="1">
          <x14:formula1>
            <xm:f>Options!$C$4:$C$5</xm:f>
          </x14:formula1>
          <xm:sqref>B11 B15 B51 B54</xm:sqref>
        </x14:dataValidation>
        <x14:dataValidation type="list" allowBlank="1" showInputMessage="1" showErrorMessage="1">
          <x14:formula1>
            <xm:f>Options!$I$4:$I$6</xm:f>
          </x14:formula1>
          <xm:sqref>B16</xm:sqref>
        </x14:dataValidation>
        <x14:dataValidation type="list" allowBlank="1" showInputMessage="1" showErrorMessage="1">
          <x14:formula1>
            <xm:f>Options!$M$4:$M$5</xm:f>
          </x14:formula1>
          <xm:sqref>A25 A39:A40</xm:sqref>
        </x14:dataValidation>
        <x14:dataValidation type="list" allowBlank="1" showInputMessage="1" showErrorMessage="1">
          <x14:formula1>
            <xm:f>Options!$D$4:$D$5</xm:f>
          </x14:formula1>
          <xm:sqref>B4</xm:sqref>
        </x14:dataValidation>
        <x14:dataValidation type="list" allowBlank="1" showInputMessage="1" showErrorMessage="1">
          <x14:formula1>
            <xm:f>Options!$P$4:$P$6</xm:f>
          </x14:formula1>
          <xm:sqref>B45:C45</xm:sqref>
        </x14:dataValidation>
        <x14:dataValidation type="list" allowBlank="1" showInputMessage="1" showErrorMessage="1">
          <x14:formula1>
            <xm:f>Options!$P$4:$P$6</xm:f>
          </x14:formula1>
          <xm:sqref>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35"/>
  <sheetViews>
    <sheetView zoomScaleNormal="100" workbookViewId="0">
      <selection activeCell="B29" sqref="B29:B33"/>
    </sheetView>
  </sheetViews>
  <sheetFormatPr defaultColWidth="9.109375" defaultRowHeight="13.8" x14ac:dyDescent="0.25"/>
  <cols>
    <col min="1" max="1" width="9.109375" style="16"/>
    <col min="2" max="2" width="20.6640625" style="17" bestFit="1" customWidth="1"/>
    <col min="3" max="3" width="19.88671875" style="17" bestFit="1" customWidth="1"/>
    <col min="4" max="4" width="29.33203125" style="17" bestFit="1" customWidth="1"/>
    <col min="5" max="5" width="26.33203125" style="17" customWidth="1"/>
    <col min="6" max="6" width="30.88671875" style="17" bestFit="1" customWidth="1"/>
    <col min="7" max="7" width="15.6640625" style="17" customWidth="1"/>
    <col min="8" max="8" width="13.5546875" style="16" customWidth="1"/>
    <col min="9" max="9" width="16.44140625" style="17" customWidth="1"/>
    <col min="10" max="10" width="14.6640625" style="17" customWidth="1"/>
    <col min="11" max="11" width="12.44140625" style="17" bestFit="1" customWidth="1"/>
    <col min="12" max="12" width="17.5546875" style="17" customWidth="1"/>
    <col min="13" max="13" width="15.5546875" style="17" customWidth="1"/>
    <col min="14" max="14" width="13" style="17" bestFit="1" customWidth="1"/>
    <col min="15" max="15" width="20.33203125" style="17" customWidth="1"/>
    <col min="16" max="16" width="15.33203125" style="17" customWidth="1"/>
    <col min="17" max="16384" width="9.109375" style="17"/>
  </cols>
  <sheetData>
    <row r="1" spans="1:19" ht="45.75" customHeight="1" x14ac:dyDescent="0.25">
      <c r="A1" s="216" t="s">
        <v>282</v>
      </c>
      <c r="B1" s="216"/>
      <c r="C1" s="216"/>
      <c r="D1" s="217" t="s">
        <v>308</v>
      </c>
      <c r="E1" s="217"/>
      <c r="F1" s="217"/>
      <c r="G1" s="158"/>
      <c r="H1" s="166"/>
      <c r="I1" s="157"/>
      <c r="J1" s="157"/>
      <c r="K1" s="16"/>
      <c r="L1" s="16"/>
      <c r="M1" s="16"/>
      <c r="N1" s="16"/>
      <c r="O1" s="16"/>
      <c r="P1" s="16"/>
      <c r="Q1" s="16"/>
      <c r="R1" s="16"/>
      <c r="S1" s="16"/>
    </row>
    <row r="2" spans="1:19" ht="15" customHeight="1" x14ac:dyDescent="0.25">
      <c r="A2" s="216"/>
      <c r="B2" s="216"/>
      <c r="C2" s="216"/>
      <c r="D2" s="217"/>
      <c r="E2" s="217"/>
      <c r="F2" s="217"/>
      <c r="G2" s="158"/>
      <c r="H2" s="158"/>
      <c r="I2" s="157"/>
      <c r="J2" s="157"/>
      <c r="K2" s="16"/>
      <c r="L2" s="16"/>
      <c r="M2" s="16"/>
      <c r="N2" s="16"/>
      <c r="O2" s="16"/>
      <c r="P2" s="16"/>
      <c r="Q2" s="16"/>
      <c r="R2" s="16"/>
      <c r="S2" s="16"/>
    </row>
    <row r="3" spans="1:19" ht="15" customHeight="1" x14ac:dyDescent="0.25">
      <c r="A3" s="155"/>
      <c r="B3" s="112" t="s">
        <v>242</v>
      </c>
      <c r="C3" s="155"/>
      <c r="D3" s="158"/>
      <c r="E3" s="158"/>
      <c r="F3" s="158"/>
      <c r="G3" s="158"/>
      <c r="H3" s="158"/>
      <c r="I3" s="157"/>
      <c r="J3" s="157"/>
      <c r="K3" s="16"/>
      <c r="L3" s="16"/>
      <c r="M3" s="16"/>
      <c r="N3" s="16"/>
      <c r="O3" s="16"/>
      <c r="P3" s="16"/>
      <c r="Q3" s="16"/>
      <c r="R3" s="16"/>
      <c r="S3" s="16"/>
    </row>
    <row r="4" spans="1:19" ht="15" customHeight="1" x14ac:dyDescent="0.25">
      <c r="A4" s="155"/>
      <c r="C4" s="23"/>
      <c r="D4" s="23"/>
      <c r="E4" s="23"/>
      <c r="F4" s="23"/>
      <c r="G4" s="23"/>
      <c r="H4" s="114"/>
      <c r="I4" s="23"/>
      <c r="J4" s="157"/>
      <c r="K4" s="16"/>
      <c r="L4" s="16"/>
      <c r="M4" s="16"/>
      <c r="N4" s="16"/>
      <c r="O4" s="16"/>
      <c r="P4" s="16"/>
      <c r="Q4" s="16"/>
      <c r="R4" s="16"/>
      <c r="S4" s="16"/>
    </row>
    <row r="5" spans="1:19" ht="27.6" x14ac:dyDescent="0.25">
      <c r="A5" s="155"/>
      <c r="B5" s="168" t="s">
        <v>33</v>
      </c>
      <c r="C5" s="168" t="s">
        <v>34</v>
      </c>
      <c r="D5" s="168" t="s">
        <v>35</v>
      </c>
      <c r="E5" s="168" t="s">
        <v>222</v>
      </c>
      <c r="F5" s="168" t="s">
        <v>223</v>
      </c>
      <c r="G5" s="168" t="s">
        <v>226</v>
      </c>
      <c r="H5" s="168" t="str">
        <f>IF(AND(optContractualPhasing = "Yes",nbPhasesContract &gt;= 1), "Phase 1 price in EUR",  "")</f>
        <v/>
      </c>
      <c r="I5" s="168" t="str">
        <f>IF(AND(optContractualPhasing = "Yes",nbPhasesContract &gt;= 2), "Phase 2 price in EUR",  "")</f>
        <v/>
      </c>
      <c r="J5" s="157"/>
      <c r="K5" s="16"/>
      <c r="L5" s="16"/>
      <c r="M5" s="16"/>
      <c r="N5" s="16"/>
      <c r="O5" s="16"/>
      <c r="P5" s="16"/>
      <c r="Q5" s="16"/>
      <c r="R5" s="16"/>
      <c r="S5" s="16"/>
    </row>
    <row r="6" spans="1:19" ht="15" customHeight="1" x14ac:dyDescent="0.25">
      <c r="A6" s="155"/>
      <c r="B6" s="169">
        <f>CompanyFullName</f>
        <v>0</v>
      </c>
      <c r="C6" s="169"/>
      <c r="D6" s="169"/>
      <c r="E6" s="169"/>
      <c r="F6" s="169" t="e">
        <f>ISOCountryCode</f>
        <v>#N/A</v>
      </c>
      <c r="G6" s="195"/>
      <c r="H6" s="170"/>
      <c r="I6" s="170"/>
      <c r="J6" s="157"/>
      <c r="K6" s="16"/>
      <c r="L6" s="16"/>
      <c r="M6" s="16"/>
      <c r="N6" s="16"/>
      <c r="O6" s="16"/>
      <c r="P6" s="16"/>
      <c r="Q6" s="16"/>
      <c r="R6" s="16"/>
      <c r="S6" s="16"/>
    </row>
    <row r="7" spans="1:19" ht="15" customHeight="1" x14ac:dyDescent="0.25">
      <c r="A7" s="155"/>
      <c r="B7" s="169"/>
      <c r="C7" s="169"/>
      <c r="D7" s="169"/>
      <c r="E7" s="169"/>
      <c r="F7" s="169"/>
      <c r="G7" s="195"/>
      <c r="H7" s="170"/>
      <c r="I7" s="170"/>
      <c r="J7" s="157"/>
      <c r="K7" s="16"/>
      <c r="L7" s="16"/>
      <c r="M7" s="16"/>
      <c r="N7" s="16"/>
      <c r="O7" s="16"/>
      <c r="P7" s="16"/>
      <c r="Q7" s="16"/>
      <c r="R7" s="16"/>
      <c r="S7" s="16"/>
    </row>
    <row r="8" spans="1:19" ht="15" customHeight="1" x14ac:dyDescent="0.25">
      <c r="A8" s="155"/>
      <c r="B8" s="169"/>
      <c r="C8" s="169"/>
      <c r="D8" s="169"/>
      <c r="E8" s="169"/>
      <c r="F8" s="169"/>
      <c r="G8" s="195"/>
      <c r="H8" s="170"/>
      <c r="I8" s="170"/>
      <c r="J8" s="157"/>
      <c r="K8" s="16"/>
      <c r="L8" s="16"/>
      <c r="M8" s="16"/>
      <c r="N8" s="16"/>
      <c r="O8" s="16"/>
      <c r="P8" s="16"/>
      <c r="Q8" s="16"/>
      <c r="R8" s="16"/>
      <c r="S8" s="16"/>
    </row>
    <row r="9" spans="1:19" ht="15" customHeight="1" x14ac:dyDescent="0.25">
      <c r="A9" s="155"/>
      <c r="B9" s="169"/>
      <c r="C9" s="169"/>
      <c r="D9" s="169"/>
      <c r="E9" s="169"/>
      <c r="F9" s="169"/>
      <c r="G9" s="195"/>
      <c r="H9" s="170"/>
      <c r="I9" s="170"/>
      <c r="J9" s="157"/>
      <c r="K9" s="16"/>
      <c r="L9" s="16"/>
      <c r="M9" s="16"/>
      <c r="N9" s="16"/>
      <c r="O9" s="16"/>
      <c r="P9" s="16"/>
      <c r="Q9" s="16"/>
      <c r="R9" s="16"/>
      <c r="S9" s="16"/>
    </row>
    <row r="10" spans="1:19" ht="15" customHeight="1" x14ac:dyDescent="0.25">
      <c r="A10" s="155"/>
      <c r="B10" s="169"/>
      <c r="C10" s="169"/>
      <c r="D10" s="169"/>
      <c r="E10" s="169"/>
      <c r="F10" s="169"/>
      <c r="G10" s="170"/>
      <c r="H10" s="170"/>
      <c r="I10" s="170"/>
      <c r="J10" s="157"/>
      <c r="K10" s="16"/>
      <c r="L10" s="16"/>
      <c r="M10" s="16"/>
      <c r="N10" s="16"/>
      <c r="O10" s="16"/>
      <c r="P10" s="16"/>
      <c r="Q10" s="16"/>
      <c r="R10" s="16"/>
      <c r="S10" s="16"/>
    </row>
    <row r="11" spans="1:19" ht="15" customHeight="1" x14ac:dyDescent="0.25">
      <c r="A11" s="155"/>
      <c r="B11" s="169"/>
      <c r="C11" s="169"/>
      <c r="D11" s="169"/>
      <c r="E11" s="169"/>
      <c r="F11" s="169"/>
      <c r="G11" s="170"/>
      <c r="H11" s="170"/>
      <c r="I11" s="170"/>
      <c r="J11" s="157"/>
      <c r="K11" s="16"/>
      <c r="L11" s="16"/>
      <c r="M11" s="16"/>
      <c r="N11" s="16"/>
      <c r="O11" s="16"/>
      <c r="P11" s="16"/>
      <c r="Q11" s="16"/>
      <c r="R11" s="16"/>
      <c r="S11" s="16"/>
    </row>
    <row r="12" spans="1:19" ht="15" customHeight="1" x14ac:dyDescent="0.25">
      <c r="A12" s="155"/>
      <c r="B12" s="169"/>
      <c r="C12" s="169"/>
      <c r="D12" s="169"/>
      <c r="E12" s="169"/>
      <c r="F12" s="169"/>
      <c r="G12" s="170"/>
      <c r="H12" s="170"/>
      <c r="I12" s="170"/>
      <c r="J12" s="157"/>
      <c r="K12" s="16"/>
      <c r="L12" s="16"/>
      <c r="M12" s="16"/>
      <c r="N12" s="16"/>
      <c r="O12" s="16"/>
      <c r="P12" s="16"/>
      <c r="Q12" s="16"/>
      <c r="R12" s="16"/>
      <c r="S12" s="16"/>
    </row>
    <row r="13" spans="1:19" ht="15" customHeight="1" x14ac:dyDescent="0.25">
      <c r="A13" s="155"/>
      <c r="B13" s="169"/>
      <c r="C13" s="169"/>
      <c r="D13" s="169"/>
      <c r="E13" s="169"/>
      <c r="F13" s="169"/>
      <c r="G13" s="170"/>
      <c r="H13" s="170"/>
      <c r="I13" s="170"/>
      <c r="J13" s="157"/>
      <c r="K13" s="16"/>
      <c r="L13" s="16"/>
      <c r="M13" s="16"/>
      <c r="N13" s="16"/>
      <c r="O13" s="16"/>
      <c r="P13" s="16"/>
      <c r="Q13" s="16"/>
      <c r="R13" s="16"/>
      <c r="S13" s="16"/>
    </row>
    <row r="14" spans="1:19" ht="15" customHeight="1" x14ac:dyDescent="0.25">
      <c r="A14" s="155"/>
      <c r="B14" s="169"/>
      <c r="C14" s="169"/>
      <c r="D14" s="169"/>
      <c r="E14" s="169"/>
      <c r="F14" s="169"/>
      <c r="G14" s="170"/>
      <c r="H14" s="170"/>
      <c r="I14" s="170"/>
      <c r="J14" s="157"/>
      <c r="K14" s="16"/>
      <c r="L14" s="16"/>
      <c r="M14" s="16"/>
      <c r="N14" s="16"/>
      <c r="O14" s="16"/>
      <c r="P14" s="16"/>
      <c r="Q14" s="16"/>
      <c r="R14" s="16"/>
      <c r="S14" s="16"/>
    </row>
    <row r="15" spans="1:19" ht="15" customHeight="1" x14ac:dyDescent="0.25">
      <c r="A15" s="155"/>
      <c r="B15" s="169"/>
      <c r="C15" s="169"/>
      <c r="D15" s="169"/>
      <c r="E15" s="169"/>
      <c r="F15" s="169"/>
      <c r="G15" s="170"/>
      <c r="H15" s="170"/>
      <c r="I15" s="170"/>
      <c r="J15" s="157"/>
      <c r="K15" s="16"/>
      <c r="L15" s="16"/>
      <c r="M15" s="16"/>
      <c r="N15" s="16"/>
      <c r="O15" s="16"/>
      <c r="P15" s="16"/>
      <c r="Q15" s="16"/>
      <c r="R15" s="16"/>
      <c r="S15" s="16"/>
    </row>
    <row r="16" spans="1:19" ht="15" customHeight="1" x14ac:dyDescent="0.25">
      <c r="A16" s="155"/>
      <c r="B16" s="167"/>
      <c r="C16" s="167"/>
      <c r="D16" s="167"/>
      <c r="E16" s="167"/>
      <c r="F16" s="167"/>
      <c r="G16" s="154"/>
      <c r="H16" s="154"/>
      <c r="I16" s="154"/>
      <c r="J16" s="157"/>
      <c r="K16" s="16"/>
      <c r="L16" s="16"/>
      <c r="M16" s="16"/>
      <c r="N16" s="16"/>
      <c r="O16" s="16"/>
      <c r="P16" s="16"/>
      <c r="Q16" s="16"/>
      <c r="R16" s="16"/>
      <c r="S16" s="16"/>
    </row>
    <row r="17" spans="1:19" ht="15" customHeight="1" x14ac:dyDescent="0.25">
      <c r="A17" s="157"/>
      <c r="B17" s="112" t="s">
        <v>290</v>
      </c>
      <c r="C17" s="112"/>
      <c r="D17" s="155"/>
      <c r="E17" s="155"/>
      <c r="F17" s="155"/>
      <c r="G17" s="155"/>
      <c r="H17" s="155"/>
      <c r="I17" s="157"/>
      <c r="J17" s="157"/>
      <c r="K17" s="16"/>
      <c r="L17" s="16"/>
      <c r="M17" s="16"/>
      <c r="N17" s="16"/>
      <c r="O17" s="16"/>
      <c r="P17" s="16"/>
      <c r="Q17" s="16"/>
      <c r="R17" s="16"/>
      <c r="S17" s="16"/>
    </row>
    <row r="18" spans="1:19" ht="15" customHeight="1" x14ac:dyDescent="0.25">
      <c r="A18" s="157"/>
      <c r="B18" s="155"/>
      <c r="C18" s="157"/>
      <c r="D18" s="157"/>
      <c r="E18" s="157"/>
      <c r="F18" s="155"/>
      <c r="G18" s="155"/>
      <c r="H18" s="155"/>
      <c r="I18" s="157"/>
      <c r="J18" s="157"/>
      <c r="K18" s="16"/>
      <c r="L18" s="16"/>
      <c r="M18" s="16"/>
      <c r="N18" s="16"/>
      <c r="O18" s="16"/>
      <c r="P18" s="16"/>
      <c r="Q18" s="16"/>
      <c r="R18" s="16"/>
      <c r="S18" s="16"/>
    </row>
    <row r="19" spans="1:19" ht="27.75" customHeight="1" x14ac:dyDescent="0.25">
      <c r="A19" s="157"/>
      <c r="B19" s="173" t="s">
        <v>286</v>
      </c>
      <c r="C19" s="173" t="s">
        <v>281</v>
      </c>
      <c r="D19" s="173" t="s">
        <v>284</v>
      </c>
      <c r="E19" s="173" t="s">
        <v>279</v>
      </c>
      <c r="F19" s="173" t="s">
        <v>285</v>
      </c>
      <c r="G19" s="173" t="s">
        <v>276</v>
      </c>
      <c r="H19" s="157"/>
      <c r="I19" s="157"/>
      <c r="J19" s="157"/>
      <c r="K19" s="16"/>
      <c r="L19" s="16"/>
      <c r="M19" s="16"/>
      <c r="N19" s="16"/>
      <c r="O19" s="16"/>
      <c r="P19" s="16"/>
      <c r="Q19" s="16"/>
      <c r="R19" s="16"/>
      <c r="S19" s="16"/>
    </row>
    <row r="20" spans="1:19" ht="15" customHeight="1" x14ac:dyDescent="0.25">
      <c r="A20" s="157"/>
      <c r="B20" s="172">
        <v>1</v>
      </c>
      <c r="C20" s="172" t="s">
        <v>217</v>
      </c>
      <c r="D20" s="175"/>
      <c r="E20" s="176"/>
      <c r="F20" s="171"/>
      <c r="G20" s="159">
        <v>1</v>
      </c>
      <c r="H20" s="174"/>
      <c r="I20" s="157"/>
      <c r="J20" s="157"/>
      <c r="K20" s="16"/>
      <c r="L20" s="16"/>
      <c r="M20" s="16"/>
      <c r="N20" s="16"/>
      <c r="O20" s="16"/>
      <c r="P20" s="16"/>
      <c r="Q20" s="16"/>
      <c r="R20" s="16"/>
      <c r="S20" s="16"/>
    </row>
    <row r="21" spans="1:19" ht="15" customHeight="1" x14ac:dyDescent="0.25">
      <c r="A21" s="157"/>
      <c r="B21" s="172">
        <v>2</v>
      </c>
      <c r="C21" s="172" t="s">
        <v>218</v>
      </c>
      <c r="D21" s="175"/>
      <c r="E21" s="176"/>
      <c r="F21" s="171"/>
      <c r="G21" s="159">
        <v>1</v>
      </c>
      <c r="H21" s="174"/>
      <c r="I21" s="157"/>
      <c r="J21" s="157"/>
      <c r="K21" s="16"/>
      <c r="L21" s="16"/>
      <c r="M21" s="16"/>
      <c r="N21" s="16"/>
      <c r="O21" s="16"/>
      <c r="P21" s="16"/>
      <c r="Q21" s="16"/>
      <c r="R21" s="16"/>
      <c r="S21" s="16"/>
    </row>
    <row r="22" spans="1:19" ht="15" customHeight="1" x14ac:dyDescent="0.25">
      <c r="A22" s="157"/>
      <c r="B22" s="172" t="str">
        <f>IF(MSPNum&gt;=3,3,"")</f>
        <v/>
      </c>
      <c r="C22" s="172" t="str">
        <f>IF(B22="","","MS3")</f>
        <v/>
      </c>
      <c r="D22" s="175"/>
      <c r="E22" s="176"/>
      <c r="F22" s="171"/>
      <c r="G22" s="159">
        <v>2</v>
      </c>
      <c r="H22" s="174"/>
      <c r="I22" s="157"/>
      <c r="J22" s="157"/>
      <c r="K22" s="16"/>
      <c r="L22" s="16"/>
      <c r="M22" s="16"/>
      <c r="N22" s="16"/>
      <c r="O22" s="16"/>
      <c r="P22" s="16"/>
      <c r="Q22" s="16"/>
      <c r="R22" s="16"/>
      <c r="S22" s="16"/>
    </row>
    <row r="23" spans="1:19" ht="15" customHeight="1" x14ac:dyDescent="0.25">
      <c r="A23" s="157"/>
      <c r="B23" s="172" t="str">
        <f>IF(MSPNum&gt;=4,4,"")</f>
        <v/>
      </c>
      <c r="C23" s="172" t="str">
        <f>IF(B23="","","MS4")</f>
        <v/>
      </c>
      <c r="D23" s="175"/>
      <c r="E23" s="176"/>
      <c r="F23" s="171"/>
      <c r="G23" s="159"/>
      <c r="H23" s="174"/>
      <c r="I23" s="157"/>
      <c r="J23" s="157"/>
      <c r="K23" s="16"/>
      <c r="L23" s="16"/>
      <c r="M23" s="16"/>
      <c r="N23" s="16"/>
      <c r="O23" s="16"/>
      <c r="P23" s="16"/>
      <c r="Q23" s="16"/>
      <c r="R23" s="16"/>
      <c r="S23" s="16"/>
    </row>
    <row r="24" spans="1:19" ht="15" customHeight="1" x14ac:dyDescent="0.25">
      <c r="A24" s="157"/>
      <c r="B24" s="172" t="str">
        <f>IF(MSPNum&gt;=5,5,"")</f>
        <v/>
      </c>
      <c r="C24" s="172" t="str">
        <f>IF(B24="","","MS5")</f>
        <v/>
      </c>
      <c r="D24" s="175"/>
      <c r="E24" s="176"/>
      <c r="F24" s="171"/>
      <c r="G24" s="159"/>
      <c r="H24" s="174"/>
      <c r="I24" s="157"/>
      <c r="J24" s="157"/>
      <c r="K24" s="16"/>
      <c r="L24" s="16"/>
      <c r="M24" s="16"/>
      <c r="N24" s="16"/>
      <c r="O24" s="16"/>
      <c r="P24" s="16"/>
      <c r="Q24" s="16"/>
      <c r="R24" s="16"/>
      <c r="S24" s="16"/>
    </row>
    <row r="25" spans="1:19" ht="15" customHeight="1" x14ac:dyDescent="0.25">
      <c r="A25" s="157"/>
      <c r="B25" s="155"/>
      <c r="C25" s="15"/>
      <c r="D25" s="15"/>
      <c r="E25" s="160"/>
      <c r="F25" s="161"/>
      <c r="G25" s="162"/>
      <c r="H25" s="174"/>
      <c r="I25" s="163"/>
      <c r="J25" s="164"/>
      <c r="K25" s="165"/>
      <c r="L25" s="16"/>
      <c r="M25" s="16"/>
      <c r="N25" s="16"/>
      <c r="O25" s="16"/>
      <c r="P25" s="16"/>
      <c r="Q25" s="16"/>
      <c r="R25" s="16"/>
      <c r="S25" s="16"/>
    </row>
    <row r="26" spans="1:19" ht="15" customHeight="1" x14ac:dyDescent="0.25">
      <c r="A26" s="157"/>
      <c r="B26" s="112" t="str">
        <f>IF(optContractualPhasing="Yes", "Phase 1 ","") &amp; "Advance Payment"</f>
        <v>Advance Payment</v>
      </c>
      <c r="C26" s="15"/>
      <c r="D26" s="15"/>
      <c r="E26" s="160"/>
      <c r="F26" s="112" t="str">
        <f>IF(optContractualPhasing="Yes", "Phase 2 ","") &amp; "Advance Payment"</f>
        <v>Advance Payment</v>
      </c>
      <c r="G26" s="15"/>
      <c r="H26" s="15"/>
      <c r="I26" s="163"/>
      <c r="J26" s="164"/>
      <c r="K26" s="165"/>
      <c r="L26" s="16"/>
      <c r="M26" s="16"/>
      <c r="N26" s="16"/>
      <c r="O26" s="16"/>
      <c r="P26" s="16"/>
      <c r="Q26" s="16"/>
      <c r="R26" s="16"/>
      <c r="S26" s="16"/>
    </row>
    <row r="27" spans="1:19" x14ac:dyDescent="0.25">
      <c r="A27" s="157"/>
      <c r="B27" s="157"/>
      <c r="C27" s="157"/>
      <c r="D27" s="157"/>
      <c r="E27" s="157"/>
      <c r="F27" s="157"/>
      <c r="G27" s="157"/>
      <c r="H27" s="157"/>
      <c r="I27" s="157"/>
      <c r="J27" s="157"/>
    </row>
    <row r="28" spans="1:19" ht="27.6" x14ac:dyDescent="0.25">
      <c r="A28" s="157"/>
      <c r="B28" s="173" t="s">
        <v>291</v>
      </c>
      <c r="C28" s="173" t="s">
        <v>266</v>
      </c>
      <c r="D28" s="173" t="s">
        <v>292</v>
      </c>
      <c r="E28" s="157"/>
      <c r="F28" s="173" t="s">
        <v>291</v>
      </c>
      <c r="G28" s="173" t="s">
        <v>266</v>
      </c>
      <c r="H28" s="173" t="s">
        <v>292</v>
      </c>
      <c r="I28" s="157"/>
      <c r="J28" s="157"/>
    </row>
    <row r="29" spans="1:19" x14ac:dyDescent="0.25">
      <c r="A29" s="157"/>
      <c r="B29" s="213"/>
      <c r="C29" s="159"/>
      <c r="D29" s="171"/>
      <c r="E29" s="157"/>
      <c r="F29" s="213">
        <v>10000</v>
      </c>
      <c r="G29" s="159" t="s">
        <v>277</v>
      </c>
      <c r="H29" s="171">
        <v>1000</v>
      </c>
      <c r="I29" s="157"/>
      <c r="J29" s="157"/>
    </row>
    <row r="30" spans="1:19" x14ac:dyDescent="0.25">
      <c r="A30" s="157"/>
      <c r="B30" s="214"/>
      <c r="C30" s="159"/>
      <c r="D30" s="171"/>
      <c r="E30" s="157"/>
      <c r="F30" s="214"/>
      <c r="G30" s="159" t="s">
        <v>278</v>
      </c>
      <c r="H30" s="171">
        <v>2000</v>
      </c>
      <c r="I30" s="157"/>
      <c r="J30" s="157"/>
    </row>
    <row r="31" spans="1:19" x14ac:dyDescent="0.25">
      <c r="A31" s="157"/>
      <c r="B31" s="214"/>
      <c r="C31" s="159"/>
      <c r="D31" s="171"/>
      <c r="E31" s="157"/>
      <c r="F31" s="214"/>
      <c r="G31" s="159" t="s">
        <v>123</v>
      </c>
      <c r="H31" s="171">
        <v>3000</v>
      </c>
      <c r="I31" s="157"/>
      <c r="J31" s="157"/>
    </row>
    <row r="32" spans="1:19" x14ac:dyDescent="0.25">
      <c r="A32" s="157"/>
      <c r="B32" s="214"/>
      <c r="C32" s="159"/>
      <c r="D32" s="171"/>
      <c r="E32" s="157"/>
      <c r="F32" s="214"/>
      <c r="G32" s="159"/>
      <c r="H32" s="171"/>
      <c r="I32" s="157"/>
      <c r="J32" s="157"/>
    </row>
    <row r="33" spans="1:10" x14ac:dyDescent="0.25">
      <c r="A33" s="157"/>
      <c r="B33" s="215"/>
      <c r="C33" s="159"/>
      <c r="D33" s="171"/>
      <c r="E33" s="157"/>
      <c r="F33" s="215"/>
      <c r="G33" s="159"/>
      <c r="H33" s="171"/>
      <c r="I33" s="157"/>
      <c r="J33" s="157"/>
    </row>
    <row r="34" spans="1:10" x14ac:dyDescent="0.25">
      <c r="A34" s="157"/>
      <c r="B34" s="157"/>
      <c r="C34" s="157"/>
      <c r="D34" s="157"/>
      <c r="E34" s="157"/>
      <c r="F34" s="157"/>
      <c r="G34" s="157"/>
      <c r="H34" s="157"/>
      <c r="I34" s="157"/>
      <c r="J34" s="157"/>
    </row>
    <row r="35" spans="1:10" x14ac:dyDescent="0.25">
      <c r="A35" s="157"/>
      <c r="B35" s="157"/>
      <c r="C35" s="157"/>
      <c r="D35" s="157"/>
      <c r="E35" s="157"/>
      <c r="F35" s="157"/>
      <c r="G35" s="157"/>
      <c r="H35" s="157"/>
      <c r="I35" s="157"/>
      <c r="J35" s="157"/>
    </row>
  </sheetData>
  <sheetProtection algorithmName="SHA-512" hashValue="i6Vjsa6JKILoquBWpDjtsyfd3Bi5W8p1Lpng9IyTIbJnur8nGOBkRbj+JehP5YbaZcWwF5SQNqz4+rvtAP3nuw==" saltValue="LdsssJmBWRJ5VbnUng5Rzw==" spinCount="100000" sheet="1" objects="1" scenarios="1"/>
  <mergeCells count="4">
    <mergeCell ref="B29:B33"/>
    <mergeCell ref="A1:C2"/>
    <mergeCell ref="F29:F33"/>
    <mergeCell ref="D1:F2"/>
  </mergeCells>
  <dataValidations count="2">
    <dataValidation type="list" allowBlank="1" showInputMessage="1" showErrorMessage="1" sqref="G20:G25">
      <formula1>"1,2"</formula1>
    </dataValidation>
    <dataValidation type="list" allowBlank="1" showInputMessage="1" showErrorMessage="1" sqref="J25:J26 C29:C33 G29:G33">
      <formula1>$D$20:$D$24</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8" id="{76F1A20D-A6D9-4414-AACF-CBCD19185F85}">
            <xm:f>OR(Contractor!$B$23="No",Contractor!$B$23="")</xm:f>
            <x14:dxf>
              <font>
                <color theme="0"/>
              </font>
              <fill>
                <patternFill>
                  <bgColor theme="0"/>
                </patternFill>
              </fill>
              <border>
                <left style="thin">
                  <color auto="1"/>
                </left>
                <right/>
                <top/>
                <bottom/>
                <vertical/>
                <horizontal/>
              </border>
            </x14:dxf>
          </x14:cfRule>
          <xm:sqref>G19:G24</xm:sqref>
        </x14:conditionalFormatting>
        <x14:conditionalFormatting xmlns:xm="http://schemas.microsoft.com/office/excel/2006/main">
          <x14:cfRule type="expression" priority="6" id="{C574A842-4EE7-4389-9CF7-C193EC1FA004}">
            <xm:f>OR(Contractor!$B$47="No",Contractor!$B$47="")</xm:f>
            <x14:dxf>
              <font>
                <color theme="0"/>
              </font>
              <fill>
                <patternFill>
                  <bgColor theme="0"/>
                </patternFill>
              </fill>
              <border>
                <left/>
                <right/>
                <top/>
                <bottom/>
                <vertical/>
                <horizontal/>
              </border>
            </x14:dxf>
          </x14:cfRule>
          <xm:sqref>B26:D33</xm:sqref>
        </x14:conditionalFormatting>
        <x14:conditionalFormatting xmlns:xm="http://schemas.microsoft.com/office/excel/2006/main">
          <x14:cfRule type="expression" priority="4" id="{A0A568FE-4B4B-4316-809C-819955016D28}">
            <xm:f>OR(Contractor!$B$23="No",Contractor!$B$23="")</xm:f>
            <x14:dxf>
              <font>
                <color theme="0"/>
              </font>
              <fill>
                <patternFill patternType="solid">
                  <bgColor theme="0"/>
                </patternFill>
              </fill>
              <border>
                <left style="thin">
                  <color auto="1"/>
                </left>
                <right/>
                <top/>
                <bottom/>
                <vertical/>
                <horizontal/>
              </border>
            </x14:dxf>
          </x14:cfRule>
          <xm:sqref>H5:H15</xm:sqref>
        </x14:conditionalFormatting>
        <x14:conditionalFormatting xmlns:xm="http://schemas.microsoft.com/office/excel/2006/main">
          <x14:cfRule type="expression" priority="3" id="{21B4EE08-B185-40E9-AB40-02D2A54EF0C6}">
            <xm:f>OR(Contractor!$B$23="No",Contractor!$B$23="")</xm:f>
            <x14:dxf>
              <font>
                <color theme="0"/>
              </font>
              <fill>
                <patternFill>
                  <bgColor theme="0"/>
                </patternFill>
              </fill>
              <border>
                <left/>
                <right/>
                <top/>
                <bottom/>
                <vertical/>
                <horizontal/>
              </border>
            </x14:dxf>
          </x14:cfRule>
          <xm:sqref>I5:I15</xm:sqref>
        </x14:conditionalFormatting>
        <x14:conditionalFormatting xmlns:xm="http://schemas.microsoft.com/office/excel/2006/main">
          <x14:cfRule type="expression" priority="1" id="{1CFE0945-64C9-4143-A6D2-7B2A081EE7DD}">
            <xm:f>OR(Contractor!$B$23="No",Contractor!$B$23="")</xm:f>
            <x14:dxf>
              <font>
                <color theme="0"/>
              </font>
              <fill>
                <patternFill>
                  <bgColor theme="0"/>
                </patternFill>
              </fill>
              <border>
                <left/>
                <right/>
                <top/>
                <bottom/>
                <vertical/>
                <horizontal/>
              </border>
            </x14:dxf>
          </x14:cfRule>
          <x14:cfRule type="expression" priority="2" id="{CB98D904-434C-440A-97A8-DFA79FFFBD83}">
            <xm:f>OR(Contractor!$B$47="No",Contractor!$B$47="")</xm:f>
            <x14:dxf>
              <font>
                <color theme="0"/>
              </font>
              <fill>
                <patternFill>
                  <bgColor theme="0"/>
                </patternFill>
              </fill>
              <border>
                <left/>
                <right/>
                <top/>
                <bottom/>
                <vertical/>
                <horizontal/>
              </border>
            </x14:dxf>
          </x14:cfRule>
          <xm:sqref>F26:H33</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Options!$Q$4:$Q$8</xm:f>
          </x14:formula1>
          <xm:sqref>D20:D24</xm:sqref>
        </x14:dataValidation>
        <x14:dataValidation type="list" allowBlank="1" showInputMessage="1" showErrorMessage="1">
          <x14:formula1>
            <xm:f>Options!$O$4:$O$5</xm:f>
          </x14:formula1>
          <xm:sqref>D6:D16</xm:sqref>
        </x14:dataValidation>
        <x14:dataValidation type="list" allowBlank="1" showInputMessage="1" showErrorMessage="1">
          <x14:formula1>
            <xm:f>Options!$L$4:$L$55</xm:f>
          </x14:formula1>
          <xm:sqref>F6:F16</xm:sqref>
        </x14:dataValidation>
        <x14:dataValidation type="list" allowBlank="1" showInputMessage="1" showErrorMessage="1">
          <x14:formula1>
            <xm:f>Options!$C$4:$C$5</xm:f>
          </x14:formula1>
          <xm:sqref>E6:E16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22"/>
  <sheetViews>
    <sheetView zoomScale="80" zoomScaleNormal="80" workbookViewId="0">
      <selection activeCell="J8" sqref="J8"/>
    </sheetView>
  </sheetViews>
  <sheetFormatPr defaultColWidth="8.88671875" defaultRowHeight="13.8" x14ac:dyDescent="0.25"/>
  <cols>
    <col min="1" max="1" width="11.109375" style="24" customWidth="1"/>
    <col min="2" max="2" width="35.109375" style="24" customWidth="1"/>
    <col min="3" max="3" width="24.33203125" style="24" customWidth="1"/>
    <col min="4" max="4" width="19.88671875" style="24" customWidth="1"/>
    <col min="5" max="10" width="17.5546875" style="24" customWidth="1"/>
    <col min="11" max="11" width="20.88671875" style="24" customWidth="1"/>
    <col min="12" max="12" width="12.6640625" style="24" bestFit="1" customWidth="1"/>
    <col min="13" max="13" width="8.88671875" style="24" customWidth="1"/>
    <col min="14" max="14" width="18.33203125" style="24" customWidth="1"/>
    <col min="15" max="16384" width="8.88671875" style="24"/>
  </cols>
  <sheetData>
    <row r="1" spans="1:15" ht="17.100000000000001" customHeight="1" x14ac:dyDescent="0.25">
      <c r="A1" s="216" t="s">
        <v>288</v>
      </c>
      <c r="B1" s="216"/>
      <c r="C1" s="216"/>
      <c r="D1" s="222"/>
      <c r="E1" s="223"/>
      <c r="F1" s="224"/>
      <c r="G1" s="23"/>
      <c r="H1" s="23"/>
      <c r="I1" s="23"/>
      <c r="J1" s="23"/>
      <c r="K1" s="23"/>
      <c r="L1" s="23"/>
      <c r="M1" s="23"/>
      <c r="N1" s="23"/>
      <c r="O1" s="23"/>
    </row>
    <row r="2" spans="1:15" ht="36.6" customHeight="1" x14ac:dyDescent="0.25">
      <c r="A2" s="216"/>
      <c r="B2" s="216"/>
      <c r="C2" s="216"/>
      <c r="D2" s="223"/>
      <c r="E2" s="223"/>
      <c r="F2" s="224"/>
      <c r="G2" s="23"/>
      <c r="H2" s="23"/>
      <c r="I2" s="23"/>
      <c r="J2" s="23"/>
      <c r="K2" s="23"/>
      <c r="L2" s="23"/>
      <c r="M2" s="23"/>
      <c r="N2" s="23"/>
      <c r="O2" s="23"/>
    </row>
    <row r="3" spans="1:15" x14ac:dyDescent="0.25">
      <c r="A3" s="23"/>
      <c r="B3" s="218" t="str">
        <f>IF(optContractualPhasing="Yes","Phase 1 Milestone Payment Plan:","Milestone Payment Plan:")</f>
        <v>Milestone Payment Plan:</v>
      </c>
      <c r="C3" s="218"/>
      <c r="D3" s="218"/>
      <c r="E3" s="218"/>
      <c r="F3" s="23"/>
      <c r="G3" s="218" t="str">
        <f>IF(optContractualPhasing="Yes","Phase 1 Advance Payment and other Financial Conditions:","Advance Payment and other Financial Conditions:")</f>
        <v>Advance Payment and other Financial Conditions:</v>
      </c>
      <c r="H3" s="218"/>
      <c r="I3" s="218"/>
      <c r="J3" s="218"/>
      <c r="K3" s="218"/>
      <c r="L3" s="218"/>
      <c r="M3" s="218"/>
      <c r="N3" s="218"/>
      <c r="O3" s="23"/>
    </row>
    <row r="4" spans="1:15" ht="14.4" thickBot="1" x14ac:dyDescent="0.3">
      <c r="A4" s="23"/>
      <c r="B4" s="113"/>
      <c r="C4" s="23"/>
      <c r="D4" s="23"/>
      <c r="E4" s="23"/>
      <c r="F4" s="23"/>
      <c r="G4" s="23"/>
      <c r="H4" s="23"/>
      <c r="I4" s="23"/>
      <c r="J4" s="23"/>
      <c r="K4" s="23"/>
      <c r="L4" s="23"/>
      <c r="M4" s="23"/>
      <c r="N4" s="23"/>
      <c r="O4" s="23"/>
    </row>
    <row r="5" spans="1:15" ht="63" thickBot="1" x14ac:dyDescent="0.3">
      <c r="A5" s="23"/>
      <c r="B5" s="177" t="s">
        <v>259</v>
      </c>
      <c r="C5" s="178" t="s">
        <v>260</v>
      </c>
      <c r="D5" s="178" t="s">
        <v>261</v>
      </c>
      <c r="E5" s="178" t="s">
        <v>262</v>
      </c>
      <c r="F5" s="23"/>
      <c r="G5" s="179" t="s">
        <v>263</v>
      </c>
      <c r="H5" s="179" t="s">
        <v>33</v>
      </c>
      <c r="I5" s="179" t="s">
        <v>34</v>
      </c>
      <c r="J5" s="179" t="s">
        <v>264</v>
      </c>
      <c r="K5" s="179" t="s">
        <v>265</v>
      </c>
      <c r="L5" s="179" t="s">
        <v>266</v>
      </c>
      <c r="M5" s="179" t="s">
        <v>267</v>
      </c>
      <c r="N5" s="179" t="s">
        <v>268</v>
      </c>
      <c r="O5" s="23"/>
    </row>
    <row r="6" spans="1:15" ht="78.599999999999994" thickBot="1" x14ac:dyDescent="0.3">
      <c r="A6" s="23"/>
      <c r="B6" s="180" t="str">
        <f>IF(MPP_APP!C20="","",
IF(optContractualPhasing="No",
IF(MPP_APP!D20="FR",
"MILESTONE " &amp;MPP_APP!B20&amp;" ("&amp;MPP_APP!C20&amp;") - Final Settlement:
Upon acceptance of all deliverable items due under the Contract and the Contactor's fulfilment of all other contractual obligations including submission of the Contract Closure Documentation",
"MILESTONE " &amp;MPP_APP!B20&amp;" ("&amp;MPP_APP!C20&amp;") - Progress - "&amp;MPP_APP!D20&amp;":
Upon successful completion of the "&amp;MPP_APP!D20&amp;" and the Agency’s acceptance of all related deliverables."),
IF(MPP_APP!G20=1,
IF(MPP_APP!D20="FR",
"MILESTONE " &amp;MPP_APP!B20&amp;" ("&amp;MPP_APP!C20&amp;") - Final Settlement:
Upon acceptance of all deliverable items due under the Contract and the Contactor's fulfilment of all other contractual obligations including submission of the Contract Closure Documentation",
"MILESTONE " &amp;MPP_APP!B20&amp;" ("&amp;MPP_APP!C20&amp;") - Progress - "&amp;MPP_APP!D20&amp;":
Upon successful completion of the "&amp;MPP_APP!D20&amp;" and the Agency’s acceptance of all related deliverables."),
"")
)
)</f>
        <v>MILESTONE 1 (MS1) - Progress - :
Upon successful completion of the  and the Agency’s acceptance of all related deliverables.</v>
      </c>
      <c r="C6" s="196">
        <f>IF(B6="","",MPP_APP!E20)</f>
        <v>0</v>
      </c>
      <c r="D6" s="202">
        <f>IF(B6="","",MPP_APP!F20)</f>
        <v>0</v>
      </c>
      <c r="E6" s="225" t="e">
        <f>Contractor!B9</f>
        <v>#N/A</v>
      </c>
      <c r="F6" s="23"/>
      <c r="G6" s="198" t="s">
        <v>80</v>
      </c>
      <c r="H6" s="198">
        <f>CompanyFullName</f>
        <v>0</v>
      </c>
      <c r="I6" s="198" t="s">
        <v>283</v>
      </c>
      <c r="J6" s="198" t="e">
        <f>Contractor!B9</f>
        <v>#N/A</v>
      </c>
      <c r="K6" s="199">
        <f>MPP_APP!B29</f>
        <v>0</v>
      </c>
      <c r="L6" s="200" t="str">
        <f>_xlfn.IFNA(INDEX(MPP_APP!C20:C24,MATCH(MPP_APP!C29,MPP_APP!D20:D24,0))&amp;" - ","")&amp;MPP_APP!C29&amp;"
"&amp;_xlfn.IFNA(INDEX(MPP_APP!C20:C24,MATCH(MPP_APP!C30,MPP_APP!D20:D24,0))&amp;" - ","")&amp;MPP_APP!C30&amp;"
"&amp;_xlfn.IFNA(INDEX(MPP_APP!C20:C24,MATCH(MPP_APP!C31,MPP_APP!D20:D24,0))&amp;" - ","")&amp;MPP_APP!C31&amp;"
"&amp;_xlfn.IFNA(INDEX(MPP_APP!C20:C24,MATCH(MPP_APP!C32,MPP_APP!D20:D24,0))&amp;" - ","")&amp;MPP_APP!C32&amp;"
"&amp;_xlfn.IFNA(INDEX(MPP_APP!C20:C24,MATCH(MPP_APP!C33,MPP_APP!D20:D24,0))&amp;" - ","")&amp;MPP_APP!C33</f>
        <v xml:space="preserve">
</v>
      </c>
      <c r="M6" s="201" t="str">
        <f>MPP_APP!D29&amp;"
"&amp;MPP_APP!D30&amp;"
"&amp;MPP_APP!D31&amp;"
"&amp;MPP_APP!D32&amp;"
"&amp;MPP_APP!D33</f>
        <v xml:space="preserve">
</v>
      </c>
      <c r="N6" s="198" t="s">
        <v>269</v>
      </c>
      <c r="O6" s="23"/>
    </row>
    <row r="7" spans="1:15" ht="78.599999999999994" thickBot="1" x14ac:dyDescent="0.3">
      <c r="A7" s="23"/>
      <c r="B7" s="180" t="str">
        <f>IF(MPP_APP!C21="","",
IF(optContractualPhasing="No",
IF(MPP_APP!D21="FR",
"MILESTONE " &amp;MPP_APP!B21&amp;" ("&amp;MPP_APP!C21&amp;") - Final Settlement:
Upon acceptance of all deliverable items due under the Contract and the Contactor's fulfilment of all other contractual obligations including submission of the Contract Closure Documentation",
"MILESTONE " &amp;MPP_APP!B21&amp;" ("&amp;MPP_APP!C21&amp;") - Progress - "&amp;MPP_APP!D21&amp;":
Upon successful completion of the "&amp;MPP_APP!D21&amp;" and the Agency’s acceptance of all related deliverables."),
IF(MPP_APP!G21=1,
IF(MPP_APP!D21="FR",
"MILESTONE " &amp;MPP_APP!B21&amp;" ("&amp;MPP_APP!C21&amp;") - Final Settlement:
Upon acceptance of all deliverable items due under the Contract and the Contactor's fulfilment of all other contractual obligations including submission of the Contract Closure Documentation",
"MILESTONE " &amp;MPP_APP!B21&amp;" ("&amp;MPP_APP!C21&amp;") - Progress - "&amp;MPP_APP!D21&amp;":
Upon successful completion of the "&amp;MPP_APP!D21&amp;" and the Agency’s acceptance of all related deliverables."),
"")
)
)</f>
        <v>MILESTONE 2 (MS2) - Progress - :
Upon successful completion of the  and the Agency’s acceptance of all related deliverables.</v>
      </c>
      <c r="C7" s="196">
        <f>IF(B7="","",MPP_APP!E21)</f>
        <v>0</v>
      </c>
      <c r="D7" s="202">
        <f>IF(B7="","",MPP_APP!F21)</f>
        <v>0</v>
      </c>
      <c r="E7" s="226"/>
      <c r="F7" s="183"/>
      <c r="G7" s="23"/>
      <c r="H7" s="23"/>
      <c r="I7" s="23"/>
      <c r="J7" s="23"/>
      <c r="K7" s="23"/>
      <c r="L7" s="23"/>
      <c r="M7" s="23"/>
      <c r="N7" s="23"/>
      <c r="O7" s="23"/>
    </row>
    <row r="8" spans="1:15" ht="16.2" thickBot="1" x14ac:dyDescent="0.3">
      <c r="A8" s="23"/>
      <c r="B8" s="180" t="str">
        <f>IF(MPP_APP!C22="","",
IF(optContractualPhasing="No",
IF(MPP_APP!D22="FR",
"MILESTONE " &amp;MPP_APP!B22&amp;" ("&amp;MPP_APP!C22&amp;") - Final Settlement:
Upon acceptance of all deliverable items due under the Contract and the Contactor's fulfilment of all other contractual obligations including submission of the Contract Closure Documentation",
"MILESTONE " &amp;MPP_APP!B22&amp;" ("&amp;MPP_APP!C22&amp;") - Progress - "&amp;MPP_APP!D22&amp;":
Upon successful completion of the "&amp;MPP_APP!D22&amp;" and the Agency’s acceptance of all related deliverables."),
IF(MPP_APP!G22=1,
IF(MPP_APP!D22="FR",
"MILESTONE " &amp;MPP_APP!B22&amp;" ("&amp;MPP_APP!C22&amp;") - Final Settlement:
Upon acceptance of all deliverable items due under the Contract and the Contactor's fulfilment of all other contractual obligations including submission of the Contract Closure Documentation",
"MILESTONE " &amp;MPP_APP!B22&amp;" ("&amp;MPP_APP!C22&amp;") - Progress - "&amp;MPP_APP!D22&amp;":
Upon successful completion of the "&amp;MPP_APP!D22&amp;" and the Agency’s acceptance of all related deliverables."),
"")
)
)</f>
        <v/>
      </c>
      <c r="C8" s="196" t="str">
        <f>IF(B8="","",MPP_APP!E22)</f>
        <v/>
      </c>
      <c r="D8" s="202" t="str">
        <f>IF(B8="","",MPP_APP!F22)</f>
        <v/>
      </c>
      <c r="E8" s="226"/>
      <c r="F8" s="183"/>
      <c r="G8" s="23"/>
      <c r="H8" s="23"/>
      <c r="I8" s="23"/>
      <c r="J8" s="23"/>
      <c r="K8" s="23"/>
      <c r="L8" s="23"/>
      <c r="M8" s="23"/>
      <c r="N8" s="23"/>
      <c r="O8" s="23"/>
    </row>
    <row r="9" spans="1:15" ht="16.2" thickBot="1" x14ac:dyDescent="0.3">
      <c r="A9" s="23"/>
      <c r="B9" s="180" t="str">
        <f>IF(MPP_APP!C23="","",
IF(optContractualPhasing="No",
IF(MPP_APP!D23="FR",
"MILESTONE " &amp;MPP_APP!B23&amp;" ("&amp;MPP_APP!C23&amp;") - Final Settlement:
Upon acceptance of all deliverable items due under the Contract and the Contactor's fulfilment of all other contractual obligations including submission of the Contract Closure Documentation",
"MILESTONE " &amp;MPP_APP!B23&amp;" ("&amp;MPP_APP!C23&amp;") - Progress - "&amp;MPP_APP!D23&amp;":
Upon successful completion of the "&amp;MPP_APP!D23&amp;" and the Agency’s acceptance of all related deliverables."),
IF(MPP_APP!G23=1,
IF(MPP_APP!D23="FR",
"MILESTONE " &amp;MPP_APP!B23&amp;" ("&amp;MPP_APP!C23&amp;") - Final Settlement:
Upon acceptance of all deliverable items due under the Contract and the Contactor's fulfilment of all other contractual obligations including submission of the Contract Closure Documentation",
"MILESTONE " &amp;MPP_APP!B23&amp;" ("&amp;MPP_APP!C23&amp;") - Progress - "&amp;MPP_APP!D23&amp;":
Upon successful completion of the "&amp;MPP_APP!D23&amp;" and the Agency’s acceptance of all related deliverables."),
"")
)
)</f>
        <v/>
      </c>
      <c r="C9" s="196" t="str">
        <f>IF(B9="","",MPP_APP!E23)</f>
        <v/>
      </c>
      <c r="D9" s="202" t="str">
        <f>IF(B9="","",MPP_APP!F23)</f>
        <v/>
      </c>
      <c r="E9" s="226"/>
      <c r="F9" s="183"/>
      <c r="G9" s="23"/>
      <c r="H9" s="23"/>
      <c r="I9" s="23"/>
      <c r="J9" s="23"/>
      <c r="K9" s="23"/>
      <c r="L9" s="23"/>
      <c r="M9" s="23"/>
      <c r="N9" s="23"/>
      <c r="O9" s="23"/>
    </row>
    <row r="10" spans="1:15" ht="16.2" thickBot="1" x14ac:dyDescent="0.3">
      <c r="A10" s="23"/>
      <c r="B10" s="180" t="str">
        <f>IF(MPP_APP!C24="","",
IF(optContractualPhasing="No",
IF(MPP_APP!D24="FR",
"MILESTONE " &amp;MPP_APP!B24&amp;" ("&amp;MPP_APP!C24&amp;") - Final Settlement:
Upon acceptance of all deliverable items due under the Contract and the Contactor's fulfilment of all other contractual obligations including submission of the Contract Closure Documentation",
"MILESTONE " &amp;MPP_APP!B24&amp;" ("&amp;MPP_APP!C24&amp;") - Progress - "&amp;MPP_APP!D24&amp;":
Upon successful completion of the "&amp;MPP_APP!D24&amp;" and the Agency’s acceptance of all related deliverables."),
IF(MPP_APP!G24=1,
IF(MPP_APP!D24="FR",
"MILESTONE " &amp;MPP_APP!B24&amp;" ("&amp;MPP_APP!C24&amp;") - Final Settlement:
Upon acceptance of all deliverable items due under the Contract and the Contactor's fulfilment of all other contractual obligations including submission of the Contract Closure Documentation",
"MILESTONE " &amp;MPP_APP!B24&amp;" ("&amp;MPP_APP!C24&amp;") - Progress - "&amp;MPP_APP!D24&amp;":
Upon successful completion of the "&amp;MPP_APP!D24&amp;" and the Agency’s acceptance of all related deliverables."),
"")
)
)</f>
        <v/>
      </c>
      <c r="C10" s="196" t="str">
        <f>IF(B10="","",MPP_APP!E24)</f>
        <v/>
      </c>
      <c r="D10" s="202" t="str">
        <f>IF(B10="","",MPP_APP!F24)</f>
        <v/>
      </c>
      <c r="E10" s="227"/>
      <c r="F10" s="183"/>
      <c r="G10" s="23"/>
      <c r="H10" s="23"/>
      <c r="I10" s="23"/>
      <c r="J10" s="23"/>
      <c r="K10" s="23"/>
      <c r="L10" s="23"/>
      <c r="M10" s="23"/>
      <c r="N10" s="23"/>
      <c r="O10" s="23"/>
    </row>
    <row r="11" spans="1:15" ht="16.2" thickBot="1" x14ac:dyDescent="0.3">
      <c r="A11" s="23"/>
      <c r="B11" s="184" t="s">
        <v>270</v>
      </c>
      <c r="C11" s="197"/>
      <c r="D11" s="203">
        <f>SUM(D6:D10)</f>
        <v>0</v>
      </c>
      <c r="E11" s="185"/>
      <c r="F11" s="23"/>
      <c r="G11" s="23"/>
      <c r="H11" s="23"/>
      <c r="I11" s="23"/>
      <c r="J11" s="23"/>
      <c r="K11" s="23"/>
      <c r="L11" s="23"/>
      <c r="M11" s="23"/>
      <c r="N11" s="23"/>
      <c r="O11" s="23"/>
    </row>
    <row r="12" spans="1:15" x14ac:dyDescent="0.25">
      <c r="A12" s="23"/>
      <c r="B12" s="23"/>
      <c r="C12" s="23"/>
      <c r="D12" s="23"/>
      <c r="E12" s="23"/>
      <c r="F12" s="23"/>
      <c r="G12" s="23"/>
      <c r="H12" s="23"/>
      <c r="I12" s="23"/>
      <c r="J12" s="23"/>
      <c r="K12" s="23"/>
      <c r="L12" s="23"/>
      <c r="M12" s="23"/>
      <c r="N12" s="23"/>
      <c r="O12" s="23"/>
    </row>
    <row r="13" spans="1:15" x14ac:dyDescent="0.25">
      <c r="A13" s="23"/>
      <c r="B13" s="218" t="str">
        <f>IF(optContractualPhasing="Yes","Phase 2 Milestone Payment Plan:","")</f>
        <v/>
      </c>
      <c r="C13" s="218"/>
      <c r="D13" s="218"/>
      <c r="E13" s="218"/>
      <c r="F13" s="23"/>
      <c r="G13" s="218" t="str">
        <f>IF(optContractualPhasing="Yes","Phase 2 Advance Payment and other Financial Conditions:","")</f>
        <v/>
      </c>
      <c r="H13" s="218"/>
      <c r="I13" s="218"/>
      <c r="J13" s="218"/>
      <c r="K13" s="218"/>
      <c r="L13" s="218"/>
      <c r="M13" s="218"/>
      <c r="N13" s="218"/>
      <c r="O13" s="23"/>
    </row>
    <row r="14" spans="1:15" ht="14.4" thickBot="1" x14ac:dyDescent="0.3">
      <c r="A14" s="23"/>
      <c r="B14" s="113"/>
      <c r="C14" s="23"/>
      <c r="D14" s="23"/>
      <c r="E14" s="23"/>
      <c r="F14" s="23"/>
      <c r="G14" s="23"/>
      <c r="H14" s="23"/>
      <c r="I14" s="23"/>
      <c r="J14" s="23"/>
      <c r="K14" s="23"/>
      <c r="L14" s="23"/>
      <c r="M14" s="23"/>
      <c r="N14" s="23"/>
      <c r="O14" s="23"/>
    </row>
    <row r="15" spans="1:15" ht="63" thickBot="1" x14ac:dyDescent="0.3">
      <c r="A15" s="23"/>
      <c r="B15" s="177" t="s">
        <v>259</v>
      </c>
      <c r="C15" s="178" t="s">
        <v>260</v>
      </c>
      <c r="D15" s="178" t="s">
        <v>261</v>
      </c>
      <c r="E15" s="178" t="s">
        <v>262</v>
      </c>
      <c r="F15" s="23"/>
      <c r="G15" s="179" t="s">
        <v>263</v>
      </c>
      <c r="H15" s="179" t="s">
        <v>33</v>
      </c>
      <c r="I15" s="179" t="s">
        <v>34</v>
      </c>
      <c r="J15" s="179" t="s">
        <v>264</v>
      </c>
      <c r="K15" s="179" t="s">
        <v>265</v>
      </c>
      <c r="L15" s="179" t="s">
        <v>266</v>
      </c>
      <c r="M15" s="179" t="s">
        <v>267</v>
      </c>
      <c r="N15" s="179" t="s">
        <v>268</v>
      </c>
      <c r="O15" s="23"/>
    </row>
    <row r="16" spans="1:15" ht="78.599999999999994" thickBot="1" x14ac:dyDescent="0.3">
      <c r="A16" s="23"/>
      <c r="B16" s="180" t="b">
        <f>IF(MPP_APP!C20="","",
IF(optContractualPhasing="Yes",
IF(MPP_APP!G20=2,
IF(MPP_APP!D20="FR",
"MILESTONE " &amp;MPP_APP!B20&amp;" ("&amp;MPP_APP!C20&amp;") - Final Settlement:
Upon acceptance of all deliverable items due under the Contract and the Contactor's fulfilment of all other contractual obligations including submission of the Contract Closure Documentation",
"MILESTONE " &amp;MPP_APP!B20&amp;" ("&amp;MPP_APP!C20&amp;") - Progress - "&amp;MPP_APP!D20&amp;":
Upon successful completion of the "&amp;MPP_APP!D20&amp;" and the Agency’s acceptance of all related deliverables."),
"")
)
)</f>
        <v>0</v>
      </c>
      <c r="C16" s="191">
        <f>IF(B16="","",MPP_APP!E20)</f>
        <v>0</v>
      </c>
      <c r="D16" s="189">
        <f>IF(B16="","",MPP_APP!F20)</f>
        <v>0</v>
      </c>
      <c r="E16" s="219" t="e">
        <f>Contractor!B9</f>
        <v>#N/A</v>
      </c>
      <c r="F16" s="23"/>
      <c r="G16" s="181" t="s">
        <v>80</v>
      </c>
      <c r="H16" s="181">
        <f>CompanyFullName</f>
        <v>0</v>
      </c>
      <c r="I16" s="181" t="s">
        <v>283</v>
      </c>
      <c r="J16" s="181" t="e">
        <f>Contractor!B9</f>
        <v>#N/A</v>
      </c>
      <c r="K16" s="182">
        <f>MPP_APP!F29</f>
        <v>10000</v>
      </c>
      <c r="L16" s="181" t="str">
        <f>_xlfn.IFNA(INDEX(MPP_APP!C20:C24,MATCH(MPP_APP!C29,MPP_APP!D20:D24,0))&amp;" - ","")&amp;MPP_APP!G29&amp;"
"&amp;_xlfn.IFNA(INDEX(MPP_APP!C20:C24,MATCH(MPP_APP!C30,MPP_APP!D20:D24,0))&amp;" - ","")&amp;MPP_APP!G30&amp;"
"&amp;_xlfn.IFNA(INDEX(MPP_APP!C20:C24,MATCH(MPP_APP!C31,MPP_APP!D20:D24,0))&amp;" - ","")&amp;MPP_APP!G31&amp;"
"&amp;_xlfn.IFNA(INDEX(MPP_APP!C20:C24,MATCH(MPP_APP!C32,MPP_APP!D20:D24,0))&amp;" - ","")&amp;MPP_APP!G32&amp;"
"&amp;_xlfn.IFNA(INDEX(MPP_APP!C20:C24,MATCH(MPP_APP!C33,MPP_APP!D20:D24,0))&amp;" - ","")&amp;MPP_APP!G33</f>
        <v xml:space="preserve">BDR
FAT
FR
</v>
      </c>
      <c r="M16" s="188" t="str">
        <f>MPP_APP!H29&amp;"
"&amp;MPP_APP!H30&amp;"
"&amp;MPP_APP!H31&amp;"
"&amp;MPP_APP!H32&amp;"
"&amp;MPP_APP!H33</f>
        <v xml:space="preserve">1000
2000
3000
</v>
      </c>
      <c r="N16" s="181" t="s">
        <v>293</v>
      </c>
      <c r="O16" s="23"/>
    </row>
    <row r="17" spans="1:15" ht="16.2" thickBot="1" x14ac:dyDescent="0.3">
      <c r="A17" s="23"/>
      <c r="B17" s="180" t="b">
        <f>IF(MPP_APP!C21="","",
IF(optContractualPhasing="Yes",
IF(MPP_APP!G21=2,
IF(MPP_APP!D21="FR",
"MILESTONE " &amp;MPP_APP!B21&amp;" ("&amp;MPP_APP!C21&amp;") - Final Settlement:
Upon acceptance of all deliverable items due under the Contract and the Contactor's fulfilment of all other contractual obligations including submission of the Contract Closure Documentation",
"MILESTONE " &amp;MPP_APP!B21&amp;" ("&amp;MPP_APP!C21&amp;") - Progress - "&amp;MPP_APP!D21&amp;":
Upon successful completion of the "&amp;MPP_APP!D21&amp;" and the Agency’s acceptance of all related deliverables."),
"")
)
)</f>
        <v>0</v>
      </c>
      <c r="C17" s="191">
        <f>IF(B17="","",MPP_APP!E21)</f>
        <v>0</v>
      </c>
      <c r="D17" s="189">
        <f>IF(B17="","",MPP_APP!F21)</f>
        <v>0</v>
      </c>
      <c r="E17" s="220"/>
      <c r="F17" s="23"/>
      <c r="G17" s="23"/>
      <c r="H17" s="23"/>
      <c r="I17" s="23"/>
      <c r="J17" s="23"/>
      <c r="K17" s="23"/>
      <c r="L17" s="23"/>
      <c r="M17" s="23"/>
      <c r="N17" s="23"/>
      <c r="O17" s="23"/>
    </row>
    <row r="18" spans="1:15" ht="16.2" thickBot="1" x14ac:dyDescent="0.3">
      <c r="A18" s="23"/>
      <c r="B18" s="180" t="str">
        <f>IF(MPP_APP!C22="","",
IF(optContractualPhasing="Yes",
IF(MPP_APP!G22=2,
IF(MPP_APP!D22="FR",
"MILESTONE " &amp;MPP_APP!B22&amp;" ("&amp;MPP_APP!C22&amp;") - Final Settlement:
Upon acceptance of all deliverable items due under the Contract and the Contactor's fulfilment of all other contractual obligations including submission of the Contract Closure Documentation",
"MILESTONE " &amp;MPP_APP!B22&amp;" ("&amp;MPP_APP!C22&amp;") - Progress - "&amp;MPP_APP!D22&amp;":
Upon successful completion of the "&amp;MPP_APP!D22&amp;" and the Agency’s acceptance of all related deliverables."),
"")
)
)</f>
        <v/>
      </c>
      <c r="C18" s="191" t="str">
        <f>IF(B18="","",MPP_APP!E22)</f>
        <v/>
      </c>
      <c r="D18" s="189" t="str">
        <f>IF(B18="","",MPP_APP!F22)</f>
        <v/>
      </c>
      <c r="E18" s="220"/>
      <c r="F18" s="23"/>
      <c r="G18" s="23"/>
      <c r="H18" s="23"/>
      <c r="I18" s="23"/>
      <c r="J18" s="23"/>
      <c r="K18" s="23"/>
      <c r="L18" s="23"/>
      <c r="M18" s="23"/>
      <c r="N18" s="23"/>
      <c r="O18" s="23"/>
    </row>
    <row r="19" spans="1:15" ht="16.2" thickBot="1" x14ac:dyDescent="0.3">
      <c r="A19" s="23"/>
      <c r="B19" s="180" t="str">
        <f>IF(MPP_APP!C23="","",
IF(optContractualPhasing="Yes",
IF(MPP_APP!G23=2,
IF(MPP_APP!D23="FR",
"MILESTONE " &amp;MPP_APP!B23&amp;" ("&amp;MPP_APP!C23&amp;") - Final Settlement:
Upon acceptance of all deliverable items due under the Contract and the Contactor's fulfilment of all other contractual obligations including submission of the Contract Closure Documentation",
"MILESTONE " &amp;MPP_APP!B23&amp;" ("&amp;MPP_APP!C23&amp;") - Progress - "&amp;MPP_APP!D23&amp;":
Upon successful completion of the "&amp;MPP_APP!D23&amp;" and the Agency’s acceptance of all related deliverables."),
"")
)
)</f>
        <v/>
      </c>
      <c r="C19" s="191" t="str">
        <f>IF(B19="","",MPP_APP!E23)</f>
        <v/>
      </c>
      <c r="D19" s="189" t="str">
        <f>IF(B19="","",MPP_APP!F23)</f>
        <v/>
      </c>
      <c r="E19" s="220"/>
      <c r="F19" s="23"/>
      <c r="G19" s="23"/>
      <c r="H19" s="23"/>
      <c r="I19" s="23"/>
      <c r="J19" s="23"/>
      <c r="K19" s="23"/>
      <c r="L19" s="23"/>
      <c r="M19" s="23"/>
      <c r="N19" s="23"/>
      <c r="O19" s="23"/>
    </row>
    <row r="20" spans="1:15" ht="16.2" thickBot="1" x14ac:dyDescent="0.3">
      <c r="A20" s="23"/>
      <c r="B20" s="180" t="str">
        <f>IF(MPP_APP!C24="","",
IF(optContractualPhasing="Yes",
IF(MPP_APP!G24=2,
IF(MPP_APP!D24="FR",
"MILESTONE " &amp;MPP_APP!B24&amp;" ("&amp;MPP_APP!C24&amp;") - Final Settlement:
Upon acceptance of all deliverable items due under the Contract and the Contactor's fulfilment of all other contractual obligations including submission of the Contract Closure Documentation",
"MILESTONE " &amp;MPP_APP!B24&amp;" ("&amp;MPP_APP!C24&amp;") - Progress - "&amp;MPP_APP!D24&amp;":
Upon successful completion of the "&amp;MPP_APP!D24&amp;" and the Agency’s acceptance of all related deliverables."),
"")
)
)</f>
        <v/>
      </c>
      <c r="C20" s="191" t="str">
        <f>IF(B20="","",MPP_APP!E24)</f>
        <v/>
      </c>
      <c r="D20" s="189" t="str">
        <f>IF(B20="","",MPP_APP!F24)</f>
        <v/>
      </c>
      <c r="E20" s="221"/>
      <c r="F20" s="23"/>
      <c r="G20" s="23"/>
      <c r="H20" s="23"/>
      <c r="I20" s="23"/>
      <c r="J20" s="23"/>
      <c r="K20" s="23"/>
      <c r="L20" s="23"/>
      <c r="M20" s="23"/>
      <c r="N20" s="23"/>
      <c r="O20" s="23"/>
    </row>
    <row r="21" spans="1:15" ht="16.2" thickBot="1" x14ac:dyDescent="0.3">
      <c r="A21" s="23"/>
      <c r="B21" s="179" t="s">
        <v>270</v>
      </c>
      <c r="C21" s="186"/>
      <c r="D21" s="190">
        <f>SUM(D16:D20)</f>
        <v>0</v>
      </c>
      <c r="E21" s="187"/>
      <c r="F21" s="23"/>
      <c r="G21" s="23"/>
      <c r="H21" s="23"/>
      <c r="I21" s="23"/>
      <c r="J21" s="23"/>
      <c r="K21" s="23"/>
      <c r="L21" s="23"/>
      <c r="M21" s="23"/>
      <c r="N21" s="23"/>
      <c r="O21" s="23"/>
    </row>
    <row r="22" spans="1:15" x14ac:dyDescent="0.25">
      <c r="A22" s="23"/>
      <c r="B22" s="23"/>
      <c r="C22" s="23"/>
      <c r="D22" s="23"/>
      <c r="E22" s="23"/>
      <c r="F22" s="23"/>
      <c r="G22" s="23"/>
      <c r="H22" s="23"/>
      <c r="I22" s="23"/>
      <c r="J22" s="23"/>
      <c r="K22" s="23"/>
      <c r="L22" s="23"/>
      <c r="M22" s="23"/>
      <c r="N22" s="23"/>
      <c r="O22" s="23"/>
    </row>
  </sheetData>
  <sheetProtection algorithmName="SHA-512" hashValue="eZ/hPyTPDYDcpiVwaDx6EhVvIbpr8K0D/++a7uyNyTbEOJoA/phtsu4Tmt3mK+U/qGKGvzDftZ22/WfmtDkxXg==" saltValue="lpKv163ponVB7McuhCcXLA==" spinCount="100000" sheet="1" objects="1" scenarios="1"/>
  <mergeCells count="9">
    <mergeCell ref="G3:N3"/>
    <mergeCell ref="G13:N13"/>
    <mergeCell ref="E16:E20"/>
    <mergeCell ref="A1:C2"/>
    <mergeCell ref="D1:E2"/>
    <mergeCell ref="F1:F2"/>
    <mergeCell ref="E6:E10"/>
    <mergeCell ref="B3:E3"/>
    <mergeCell ref="B13:E13"/>
  </mergeCells>
  <pageMargins left="0.7" right="0.7" top="0.75" bottom="0.75" header="0.3" footer="0.3"/>
  <pageSetup paperSize="9" orientation="portrait" horizontalDpi="90" verticalDpi="90" r:id="rId1"/>
  <extLst>
    <ext xmlns:x14="http://schemas.microsoft.com/office/spreadsheetml/2009/9/main" uri="{78C0D931-6437-407d-A8EE-F0AAD7539E65}">
      <x14:conditionalFormattings>
        <x14:conditionalFormatting xmlns:xm="http://schemas.microsoft.com/office/excel/2006/main">
          <x14:cfRule type="expression" priority="3" id="{55416B98-E336-4E11-832B-85870AD2DBEE}">
            <xm:f>OR(Contractor!$B$47="No",Contractor!$B$47="")</xm:f>
            <x14:dxf>
              <font>
                <color theme="0"/>
              </font>
              <fill>
                <patternFill>
                  <bgColor theme="0"/>
                </patternFill>
              </fill>
              <border>
                <left/>
                <right/>
                <top/>
                <bottom/>
                <vertical/>
                <horizontal/>
              </border>
            </x14:dxf>
          </x14:cfRule>
          <xm:sqref>G4:N6 G3</xm:sqref>
        </x14:conditionalFormatting>
        <x14:conditionalFormatting xmlns:xm="http://schemas.microsoft.com/office/excel/2006/main">
          <x14:cfRule type="expression" priority="2" id="{EE0C47E4-E738-4941-AAC4-787EB1DE932E}">
            <xm:f>OR(Contractor!$B$23="No",Contractor!$B$23="")</xm:f>
            <x14:dxf>
              <font>
                <color theme="0"/>
              </font>
              <fill>
                <patternFill>
                  <bgColor theme="0"/>
                </patternFill>
              </fill>
              <border>
                <left/>
                <right/>
                <top/>
                <bottom/>
                <vertical/>
                <horizontal/>
              </border>
            </x14:dxf>
          </x14:cfRule>
          <xm:sqref>B15:N21</xm:sqref>
        </x14:conditionalFormatting>
        <x14:conditionalFormatting xmlns:xm="http://schemas.microsoft.com/office/excel/2006/main">
          <x14:cfRule type="expression" priority="1" id="{8643214C-EE7A-4A9F-8966-FB1586017EC5}">
            <xm:f>OR(Contractor!$B$47="No",Contractor!$B$47="")</xm:f>
            <x14:dxf>
              <font>
                <color theme="0"/>
              </font>
              <fill>
                <patternFill>
                  <bgColor theme="0"/>
                </patternFill>
              </fill>
              <border>
                <left/>
                <right/>
                <top/>
                <bottom/>
                <vertical/>
                <horizontal/>
              </border>
            </x14:dxf>
          </x14:cfRule>
          <xm:sqref>G14:N16 G13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55"/>
  <sheetViews>
    <sheetView topLeftCell="H1" workbookViewId="0">
      <selection activeCell="P6" sqref="P6"/>
    </sheetView>
  </sheetViews>
  <sheetFormatPr defaultRowHeight="14.4" x14ac:dyDescent="0.3"/>
  <cols>
    <col min="1" max="1" width="23.88671875" customWidth="1"/>
    <col min="2" max="2" width="14.5546875" customWidth="1"/>
    <col min="5" max="5" width="13.5546875" customWidth="1"/>
    <col min="6" max="7" width="27.88671875" customWidth="1"/>
    <col min="8" max="8" width="28.44140625" customWidth="1"/>
    <col min="9" max="9" width="27.109375" customWidth="1"/>
    <col min="12" max="12" width="16.5546875" customWidth="1"/>
    <col min="16" max="16" width="58.5546875" customWidth="1"/>
    <col min="17" max="17" width="11" bestFit="1" customWidth="1"/>
    <col min="18" max="18" width="19.5546875" bestFit="1" customWidth="1"/>
  </cols>
  <sheetData>
    <row r="1" spans="1:18" ht="18" x14ac:dyDescent="0.35">
      <c r="A1" s="228" t="s">
        <v>9</v>
      </c>
      <c r="B1" s="228"/>
      <c r="J1" s="11"/>
      <c r="K1" s="11"/>
    </row>
    <row r="2" spans="1:18" x14ac:dyDescent="0.3">
      <c r="J2" s="11"/>
      <c r="K2" s="11"/>
    </row>
    <row r="3" spans="1:18" s="1" customFormat="1" x14ac:dyDescent="0.3">
      <c r="A3" s="5" t="s">
        <v>0</v>
      </c>
      <c r="B3" s="5" t="s">
        <v>18</v>
      </c>
      <c r="C3" s="5" t="s">
        <v>19</v>
      </c>
      <c r="D3" s="5" t="s">
        <v>20</v>
      </c>
      <c r="E3" s="5" t="s">
        <v>37</v>
      </c>
      <c r="F3" s="5" t="s">
        <v>44</v>
      </c>
      <c r="G3" s="5" t="s">
        <v>59</v>
      </c>
      <c r="H3" s="5" t="s">
        <v>65</v>
      </c>
      <c r="I3" s="5" t="s">
        <v>89</v>
      </c>
      <c r="J3" s="5" t="s">
        <v>93</v>
      </c>
      <c r="K3" s="5" t="s">
        <v>193</v>
      </c>
      <c r="L3" s="5" t="s">
        <v>194</v>
      </c>
      <c r="M3" s="5" t="s">
        <v>195</v>
      </c>
      <c r="N3" s="5" t="s">
        <v>216</v>
      </c>
      <c r="O3" s="5" t="s">
        <v>227</v>
      </c>
      <c r="P3" s="5" t="s">
        <v>241</v>
      </c>
      <c r="Q3" s="5" t="s">
        <v>289</v>
      </c>
      <c r="R3" s="5" t="s">
        <v>298</v>
      </c>
    </row>
    <row r="4" spans="1:18" ht="28.8" x14ac:dyDescent="0.3">
      <c r="A4" s="4" t="s">
        <v>12</v>
      </c>
      <c r="B4" s="6" t="s">
        <v>12</v>
      </c>
      <c r="C4" s="6" t="s">
        <v>17</v>
      </c>
      <c r="D4" s="6" t="s">
        <v>16</v>
      </c>
      <c r="E4" s="6" t="s">
        <v>39</v>
      </c>
      <c r="F4" s="6" t="s">
        <v>12</v>
      </c>
      <c r="G4" s="6" t="s">
        <v>60</v>
      </c>
      <c r="H4" s="4" t="s">
        <v>17</v>
      </c>
      <c r="I4" s="4" t="s">
        <v>90</v>
      </c>
      <c r="J4" s="10" t="s">
        <v>94</v>
      </c>
      <c r="K4" s="10" t="s">
        <v>95</v>
      </c>
      <c r="L4" s="10" t="s">
        <v>99</v>
      </c>
      <c r="M4" s="12" t="s">
        <v>197</v>
      </c>
      <c r="N4" s="4" t="s">
        <v>217</v>
      </c>
      <c r="O4" s="10" t="s">
        <v>81</v>
      </c>
      <c r="P4" s="4" t="s">
        <v>245</v>
      </c>
      <c r="Q4" s="10" t="str">
        <f>IF(mainObjective="Feasibility Study", "BCR", "BDR")</f>
        <v>BDR</v>
      </c>
      <c r="R4" s="10">
        <f>IF(mainObjective="Feasibility Study", 2, 2)</f>
        <v>2</v>
      </c>
    </row>
    <row r="5" spans="1:18" ht="57.6" x14ac:dyDescent="0.3">
      <c r="A5" s="6" t="s">
        <v>10</v>
      </c>
      <c r="B5" s="6" t="s">
        <v>16</v>
      </c>
      <c r="C5" s="6" t="s">
        <v>16</v>
      </c>
      <c r="D5" s="6" t="s">
        <v>17</v>
      </c>
      <c r="E5" s="7" t="s">
        <v>38</v>
      </c>
      <c r="F5" s="6" t="s">
        <v>45</v>
      </c>
      <c r="G5" s="6" t="s">
        <v>257</v>
      </c>
      <c r="H5" s="4" t="s">
        <v>66</v>
      </c>
      <c r="I5" s="4" t="s">
        <v>91</v>
      </c>
      <c r="J5" s="10" t="s">
        <v>96</v>
      </c>
      <c r="K5" s="10" t="s">
        <v>97</v>
      </c>
      <c r="L5" s="10" t="s">
        <v>97</v>
      </c>
      <c r="M5" s="12" t="s">
        <v>196</v>
      </c>
      <c r="N5" s="4" t="s">
        <v>218</v>
      </c>
      <c r="O5" s="10" t="s">
        <v>80</v>
      </c>
      <c r="P5" s="115" t="s">
        <v>246</v>
      </c>
      <c r="Q5" s="10" t="str">
        <f>IF(mainObjective="Feasibility Study", "FR", "CDR")</f>
        <v>CDR</v>
      </c>
      <c r="R5" s="10">
        <f>IF(mainObjective="Feasibility Study","", 3)</f>
        <v>3</v>
      </c>
    </row>
    <row r="6" spans="1:18" ht="57.6" x14ac:dyDescent="0.3">
      <c r="A6" s="6" t="s">
        <v>11</v>
      </c>
      <c r="B6" s="6" t="s">
        <v>17</v>
      </c>
      <c r="C6" s="6"/>
      <c r="D6" s="6"/>
      <c r="E6" s="5"/>
      <c r="F6" s="6" t="s">
        <v>274</v>
      </c>
      <c r="G6" s="4" t="s">
        <v>211</v>
      </c>
      <c r="H6" s="4" t="s">
        <v>67</v>
      </c>
      <c r="I6" s="4"/>
      <c r="J6" s="10" t="s">
        <v>98</v>
      </c>
      <c r="K6" s="10" t="s">
        <v>99</v>
      </c>
      <c r="L6" s="10" t="s">
        <v>101</v>
      </c>
      <c r="M6" s="4"/>
      <c r="N6" s="4" t="s">
        <v>219</v>
      </c>
      <c r="P6" s="115" t="s">
        <v>247</v>
      </c>
      <c r="Q6" s="10" t="str">
        <f>IF(mainObjective="Feasibility Study", "", "FAT")</f>
        <v>FAT</v>
      </c>
      <c r="R6" s="10">
        <f>IF(mainObjective="Feasibility Study","", 4)</f>
        <v>4</v>
      </c>
    </row>
    <row r="7" spans="1:18" x14ac:dyDescent="0.3">
      <c r="A7" s="6"/>
      <c r="B7" s="6"/>
      <c r="C7" s="6"/>
      <c r="D7" s="6"/>
      <c r="E7" s="5"/>
      <c r="F7" s="6"/>
      <c r="G7" s="4"/>
      <c r="H7" s="4" t="s">
        <v>68</v>
      </c>
      <c r="I7" s="4"/>
      <c r="J7" s="10" t="s">
        <v>100</v>
      </c>
      <c r="K7" s="10" t="s">
        <v>101</v>
      </c>
      <c r="L7" s="10" t="s">
        <v>95</v>
      </c>
      <c r="M7" s="4"/>
      <c r="N7" s="4" t="s">
        <v>220</v>
      </c>
      <c r="Q7" s="10" t="str">
        <f>IF(mainObjective="Feasibility Study", "", "SAT")</f>
        <v>SAT</v>
      </c>
      <c r="R7" s="10">
        <f>IF(mainObjective="Feasibility Study","", 5)</f>
        <v>5</v>
      </c>
    </row>
    <row r="8" spans="1:18" x14ac:dyDescent="0.3">
      <c r="A8" s="4"/>
      <c r="B8" s="5"/>
      <c r="C8" s="5"/>
      <c r="D8" s="5"/>
      <c r="E8" s="5"/>
      <c r="F8" s="4"/>
      <c r="G8" s="4"/>
      <c r="H8" s="4"/>
      <c r="I8" s="4"/>
      <c r="J8" s="10" t="s">
        <v>102</v>
      </c>
      <c r="K8" s="10" t="s">
        <v>103</v>
      </c>
      <c r="L8" s="10" t="s">
        <v>107</v>
      </c>
      <c r="N8" s="4" t="s">
        <v>221</v>
      </c>
      <c r="Q8" s="10" t="str">
        <f>IF(mainObjective="Feasibility Study", "", "FR")</f>
        <v>FR</v>
      </c>
    </row>
    <row r="9" spans="1:18" x14ac:dyDescent="0.3">
      <c r="A9" s="4"/>
      <c r="B9" s="5"/>
      <c r="C9" s="5"/>
      <c r="D9" s="5"/>
      <c r="E9" s="5"/>
      <c r="F9" s="4"/>
      <c r="G9" s="4"/>
      <c r="H9" s="4"/>
      <c r="I9" s="4"/>
      <c r="J9" s="10" t="s">
        <v>104</v>
      </c>
      <c r="K9" s="10" t="s">
        <v>105</v>
      </c>
      <c r="L9" s="10" t="s">
        <v>105</v>
      </c>
      <c r="N9" s="11"/>
    </row>
    <row r="10" spans="1:18" ht="57.6" x14ac:dyDescent="0.3">
      <c r="A10" s="4"/>
      <c r="B10" s="5"/>
      <c r="C10" s="5"/>
      <c r="D10" s="5"/>
      <c r="E10" s="5"/>
      <c r="F10" s="4"/>
      <c r="G10" s="4"/>
      <c r="H10" s="4"/>
      <c r="I10" s="4"/>
      <c r="J10" s="10" t="s">
        <v>106</v>
      </c>
      <c r="K10" s="10" t="s">
        <v>107</v>
      </c>
      <c r="L10" s="10" t="s">
        <v>109</v>
      </c>
      <c r="N10" s="11"/>
    </row>
    <row r="11" spans="1:18" x14ac:dyDescent="0.3">
      <c r="J11" s="10" t="s">
        <v>108</v>
      </c>
      <c r="K11" s="10" t="s">
        <v>109</v>
      </c>
      <c r="L11" s="10" t="s">
        <v>103</v>
      </c>
    </row>
    <row r="12" spans="1:18" x14ac:dyDescent="0.3">
      <c r="J12" s="10" t="s">
        <v>248</v>
      </c>
      <c r="K12" s="10" t="s">
        <v>249</v>
      </c>
      <c r="L12" s="10" t="s">
        <v>249</v>
      </c>
    </row>
    <row r="13" spans="1:18" x14ac:dyDescent="0.3">
      <c r="J13" s="10" t="s">
        <v>110</v>
      </c>
      <c r="K13" s="10" t="s">
        <v>111</v>
      </c>
      <c r="L13" s="10" t="s">
        <v>188</v>
      </c>
    </row>
    <row r="14" spans="1:18" x14ac:dyDescent="0.3">
      <c r="J14" s="10" t="s">
        <v>112</v>
      </c>
      <c r="K14" s="10" t="s">
        <v>113</v>
      </c>
      <c r="L14" s="10" t="s">
        <v>113</v>
      </c>
    </row>
    <row r="15" spans="1:18" x14ac:dyDescent="0.3">
      <c r="J15" s="10" t="s">
        <v>114</v>
      </c>
      <c r="K15" s="10" t="s">
        <v>115</v>
      </c>
      <c r="L15" s="10" t="s">
        <v>125</v>
      </c>
    </row>
    <row r="16" spans="1:18" x14ac:dyDescent="0.3">
      <c r="J16" s="10" t="s">
        <v>116</v>
      </c>
      <c r="K16" s="10" t="s">
        <v>117</v>
      </c>
      <c r="L16" s="10" t="s">
        <v>115</v>
      </c>
    </row>
    <row r="17" spans="10:12" ht="28.8" x14ac:dyDescent="0.3">
      <c r="J17" s="10" t="s">
        <v>118</v>
      </c>
      <c r="K17" s="10" t="s">
        <v>119</v>
      </c>
      <c r="L17" s="10" t="s">
        <v>117</v>
      </c>
    </row>
    <row r="18" spans="10:12" x14ac:dyDescent="0.3">
      <c r="J18" s="10" t="s">
        <v>120</v>
      </c>
      <c r="K18" s="10" t="s">
        <v>121</v>
      </c>
      <c r="L18" s="10" t="s">
        <v>182</v>
      </c>
    </row>
    <row r="19" spans="10:12" x14ac:dyDescent="0.3">
      <c r="J19" s="10" t="s">
        <v>122</v>
      </c>
      <c r="K19" s="10" t="s">
        <v>123</v>
      </c>
      <c r="L19" s="10" t="s">
        <v>121</v>
      </c>
    </row>
    <row r="20" spans="10:12" x14ac:dyDescent="0.3">
      <c r="J20" s="10" t="s">
        <v>124</v>
      </c>
      <c r="K20" s="10" t="s">
        <v>125</v>
      </c>
      <c r="L20" s="10" t="s">
        <v>119</v>
      </c>
    </row>
    <row r="21" spans="10:12" x14ac:dyDescent="0.3">
      <c r="J21" s="10" t="s">
        <v>126</v>
      </c>
      <c r="K21" s="10" t="s">
        <v>127</v>
      </c>
      <c r="L21" s="10" t="s">
        <v>123</v>
      </c>
    </row>
    <row r="22" spans="10:12" x14ac:dyDescent="0.3">
      <c r="J22" s="10" t="s">
        <v>128</v>
      </c>
      <c r="K22" s="10" t="s">
        <v>129</v>
      </c>
      <c r="L22" s="10" t="s">
        <v>191</v>
      </c>
    </row>
    <row r="23" spans="10:12" x14ac:dyDescent="0.3">
      <c r="J23" s="10" t="s">
        <v>130</v>
      </c>
      <c r="K23" s="10" t="s">
        <v>131</v>
      </c>
      <c r="L23" s="10" t="s">
        <v>131</v>
      </c>
    </row>
    <row r="24" spans="10:12" x14ac:dyDescent="0.3">
      <c r="J24" s="10" t="s">
        <v>132</v>
      </c>
      <c r="K24" s="10" t="s">
        <v>133</v>
      </c>
      <c r="L24" s="10" t="s">
        <v>127</v>
      </c>
    </row>
    <row r="25" spans="10:12" x14ac:dyDescent="0.3">
      <c r="J25" s="10" t="s">
        <v>134</v>
      </c>
      <c r="K25" s="10" t="s">
        <v>135</v>
      </c>
      <c r="L25" s="10" t="s">
        <v>129</v>
      </c>
    </row>
    <row r="26" spans="10:12" x14ac:dyDescent="0.3">
      <c r="J26" s="10" t="s">
        <v>136</v>
      </c>
      <c r="K26" s="10" t="s">
        <v>137</v>
      </c>
      <c r="L26" s="10" t="s">
        <v>111</v>
      </c>
    </row>
    <row r="27" spans="10:12" x14ac:dyDescent="0.3">
      <c r="J27" s="10" t="s">
        <v>138</v>
      </c>
      <c r="K27" s="10" t="s">
        <v>139</v>
      </c>
      <c r="L27" s="10" t="s">
        <v>135</v>
      </c>
    </row>
    <row r="28" spans="10:12" ht="28.8" x14ac:dyDescent="0.3">
      <c r="J28" s="10" t="s">
        <v>140</v>
      </c>
      <c r="K28" s="10" t="s">
        <v>141</v>
      </c>
      <c r="L28" s="10" t="s">
        <v>139</v>
      </c>
    </row>
    <row r="29" spans="10:12" x14ac:dyDescent="0.3">
      <c r="J29" s="10" t="s">
        <v>142</v>
      </c>
      <c r="K29" s="10" t="s">
        <v>143</v>
      </c>
      <c r="L29" s="10" t="s">
        <v>141</v>
      </c>
    </row>
    <row r="30" spans="10:12" x14ac:dyDescent="0.3">
      <c r="J30" s="10" t="s">
        <v>144</v>
      </c>
      <c r="K30" s="10" t="s">
        <v>145</v>
      </c>
      <c r="L30" s="10" t="s">
        <v>137</v>
      </c>
    </row>
    <row r="31" spans="10:12" x14ac:dyDescent="0.3">
      <c r="J31" s="10" t="s">
        <v>146</v>
      </c>
      <c r="K31" s="10" t="s">
        <v>147</v>
      </c>
      <c r="L31" s="10" t="s">
        <v>143</v>
      </c>
    </row>
    <row r="32" spans="10:12" ht="28.8" x14ac:dyDescent="0.3">
      <c r="J32" s="10" t="s">
        <v>148</v>
      </c>
      <c r="K32" s="10" t="s">
        <v>149</v>
      </c>
      <c r="L32" s="10" t="s">
        <v>145</v>
      </c>
    </row>
    <row r="33" spans="10:12" x14ac:dyDescent="0.3">
      <c r="J33" s="10" t="s">
        <v>150</v>
      </c>
      <c r="K33" s="10" t="s">
        <v>151</v>
      </c>
      <c r="L33" s="10" t="s">
        <v>149</v>
      </c>
    </row>
    <row r="34" spans="10:12" ht="28.8" x14ac:dyDescent="0.3">
      <c r="J34" s="10" t="s">
        <v>152</v>
      </c>
      <c r="K34" s="10" t="s">
        <v>153</v>
      </c>
      <c r="L34" s="10" t="s">
        <v>151</v>
      </c>
    </row>
    <row r="35" spans="10:12" ht="86.4" x14ac:dyDescent="0.3">
      <c r="J35" s="10" t="s">
        <v>154</v>
      </c>
      <c r="K35" s="10" t="s">
        <v>155</v>
      </c>
      <c r="L35" s="10" t="s">
        <v>153</v>
      </c>
    </row>
    <row r="36" spans="10:12" x14ac:dyDescent="0.3">
      <c r="J36" s="10" t="s">
        <v>156</v>
      </c>
      <c r="K36" s="10" t="s">
        <v>157</v>
      </c>
      <c r="L36" s="10" t="s">
        <v>147</v>
      </c>
    </row>
    <row r="37" spans="10:12" ht="43.2" x14ac:dyDescent="0.3">
      <c r="J37" s="10" t="s">
        <v>158</v>
      </c>
      <c r="K37" s="10" t="s">
        <v>159</v>
      </c>
      <c r="L37" s="10" t="s">
        <v>161</v>
      </c>
    </row>
    <row r="38" spans="10:12" x14ac:dyDescent="0.3">
      <c r="J38" s="10" t="s">
        <v>160</v>
      </c>
      <c r="K38" s="10" t="s">
        <v>161</v>
      </c>
      <c r="L38" s="10" t="s">
        <v>159</v>
      </c>
    </row>
    <row r="39" spans="10:12" ht="28.8" x14ac:dyDescent="0.3">
      <c r="J39" s="10" t="s">
        <v>162</v>
      </c>
      <c r="K39" s="10" t="s">
        <v>163</v>
      </c>
      <c r="L39" s="10" t="s">
        <v>163</v>
      </c>
    </row>
    <row r="40" spans="10:12" ht="28.8" x14ac:dyDescent="0.3">
      <c r="J40" s="10" t="s">
        <v>79</v>
      </c>
      <c r="K40" s="10" t="s">
        <v>72</v>
      </c>
      <c r="L40" s="10" t="s">
        <v>155</v>
      </c>
    </row>
    <row r="41" spans="10:12" x14ac:dyDescent="0.3">
      <c r="J41" s="10" t="s">
        <v>164</v>
      </c>
      <c r="K41" s="10" t="s">
        <v>165</v>
      </c>
      <c r="L41" s="10" t="s">
        <v>157</v>
      </c>
    </row>
    <row r="42" spans="10:12" x14ac:dyDescent="0.3">
      <c r="J42" s="10" t="s">
        <v>166</v>
      </c>
      <c r="K42" s="10" t="s">
        <v>167</v>
      </c>
      <c r="L42" s="10" t="s">
        <v>72</v>
      </c>
    </row>
    <row r="43" spans="10:12" x14ac:dyDescent="0.3">
      <c r="J43" s="10" t="s">
        <v>168</v>
      </c>
      <c r="K43" s="10" t="s">
        <v>169</v>
      </c>
      <c r="L43" s="10" t="s">
        <v>165</v>
      </c>
    </row>
    <row r="44" spans="10:12" x14ac:dyDescent="0.3">
      <c r="J44" s="10" t="s">
        <v>170</v>
      </c>
      <c r="K44" s="10" t="s">
        <v>171</v>
      </c>
      <c r="L44" s="10" t="s">
        <v>167</v>
      </c>
    </row>
    <row r="45" spans="10:12" ht="43.2" x14ac:dyDescent="0.3">
      <c r="J45" s="10" t="s">
        <v>172</v>
      </c>
      <c r="K45" s="10" t="s">
        <v>173</v>
      </c>
      <c r="L45" s="10" t="s">
        <v>169</v>
      </c>
    </row>
    <row r="46" spans="10:12" ht="28.8" x14ac:dyDescent="0.3">
      <c r="J46" s="10" t="s">
        <v>174</v>
      </c>
      <c r="K46" s="10" t="s">
        <v>175</v>
      </c>
      <c r="L46" s="10" t="s">
        <v>171</v>
      </c>
    </row>
    <row r="47" spans="10:12" x14ac:dyDescent="0.3">
      <c r="J47" s="10" t="s">
        <v>176</v>
      </c>
      <c r="K47" s="10" t="s">
        <v>177</v>
      </c>
      <c r="L47" s="10" t="s">
        <v>177</v>
      </c>
    </row>
    <row r="48" spans="10:12" x14ac:dyDescent="0.3">
      <c r="J48" s="10" t="s">
        <v>178</v>
      </c>
      <c r="K48" s="10" t="s">
        <v>179</v>
      </c>
      <c r="L48" s="10" t="s">
        <v>173</v>
      </c>
    </row>
    <row r="49" spans="10:12" x14ac:dyDescent="0.3">
      <c r="J49" s="10" t="s">
        <v>180</v>
      </c>
      <c r="K49" s="10" t="s">
        <v>81</v>
      </c>
      <c r="L49" s="10" t="s">
        <v>186</v>
      </c>
    </row>
    <row r="50" spans="10:12" x14ac:dyDescent="0.3">
      <c r="J50" s="10" t="s">
        <v>181</v>
      </c>
      <c r="K50" s="10" t="s">
        <v>182</v>
      </c>
      <c r="L50" s="10" t="s">
        <v>81</v>
      </c>
    </row>
    <row r="51" spans="10:12" ht="43.2" x14ac:dyDescent="0.3">
      <c r="J51" s="10" t="s">
        <v>183</v>
      </c>
      <c r="K51" s="10" t="s">
        <v>184</v>
      </c>
      <c r="L51" s="10" t="s">
        <v>184</v>
      </c>
    </row>
    <row r="52" spans="10:12" x14ac:dyDescent="0.3">
      <c r="J52" s="10" t="s">
        <v>185</v>
      </c>
      <c r="K52" s="10" t="s">
        <v>186</v>
      </c>
      <c r="L52" s="10" t="s">
        <v>179</v>
      </c>
    </row>
    <row r="53" spans="10:12" ht="28.8" x14ac:dyDescent="0.3">
      <c r="J53" s="10" t="s">
        <v>187</v>
      </c>
      <c r="K53" s="10" t="s">
        <v>188</v>
      </c>
      <c r="L53" s="10" t="s">
        <v>175</v>
      </c>
    </row>
    <row r="54" spans="10:12" x14ac:dyDescent="0.3">
      <c r="J54" s="10" t="s">
        <v>189</v>
      </c>
      <c r="K54" s="10" t="s">
        <v>190</v>
      </c>
      <c r="L54" s="10" t="s">
        <v>190</v>
      </c>
    </row>
    <row r="55" spans="10:12" ht="28.8" x14ac:dyDescent="0.3">
      <c r="J55" s="10" t="s">
        <v>192</v>
      </c>
      <c r="K55" s="10" t="s">
        <v>191</v>
      </c>
      <c r="L55" s="10" t="s">
        <v>133</v>
      </c>
    </row>
  </sheetData>
  <sortState ref="L4:L54">
    <sortCondition ref="L4"/>
  </sortState>
  <mergeCells count="1">
    <mergeCell ref="A1:B1"/>
  </mergeCells>
  <pageMargins left="0.7" right="0.7" top="0.75" bottom="0.75" header="0.3" footer="0.3"/>
  <pageSetup paperSize="9"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C60782D65063499CC13BE8B0AFAB68" ma:contentTypeVersion="1" ma:contentTypeDescription="Create a new document." ma:contentTypeScope="" ma:versionID="72df54e3644154232103cb45d19b9ba3">
  <xsd:schema xmlns:xsd="http://www.w3.org/2001/XMLSchema" xmlns:xs="http://www.w3.org/2001/XMLSchema" xmlns:p="http://schemas.microsoft.com/office/2006/metadata/properties" xmlns:ns2="df465524-40d7-42f5-bbd1-6a9303c05d60" targetNamespace="http://schemas.microsoft.com/office/2006/metadata/properties" ma:root="true" ma:fieldsID="adfa93b215e7862f7cf8276299a116a3" ns2:_="">
    <xsd:import namespace="df465524-40d7-42f5-bbd1-6a9303c05d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465524-40d7-42f5-bbd1-6a9303c05d6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FE1E13-A72F-4AAD-9DFB-C45B387AF5B9}">
  <ds:schemaRefs>
    <ds:schemaRef ds:uri="http://schemas.microsoft.com/sharepoint/v3/contenttype/forms"/>
  </ds:schemaRefs>
</ds:datastoreItem>
</file>

<file path=customXml/itemProps2.xml><?xml version="1.0" encoding="utf-8"?>
<ds:datastoreItem xmlns:ds="http://schemas.openxmlformats.org/officeDocument/2006/customXml" ds:itemID="{4069FC84-B964-4993-BB21-9D1BF55962CB}">
  <ds:schemaRefs>
    <ds:schemaRef ds:uri="df465524-40d7-42f5-bbd1-6a9303c05d60"/>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4B805C9C-E566-4D9C-8A8B-1DADE2D759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465524-40d7-42f5-bbd1-6a9303c05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114</vt:i4>
      </vt:variant>
    </vt:vector>
  </HeadingPairs>
  <TitlesOfParts>
    <vt:vector size="120" baseType="lpstr">
      <vt:lpstr>READ_ME</vt:lpstr>
      <vt:lpstr>Contractor</vt:lpstr>
      <vt:lpstr>ESA</vt:lpstr>
      <vt:lpstr>MPP_APP</vt:lpstr>
      <vt:lpstr>Appendix_Tables</vt:lpstr>
      <vt:lpstr>Options</vt:lpstr>
      <vt:lpstr>Contractor!_Toc272999877</vt:lpstr>
      <vt:lpstr>Contractor!_Toc272999882</vt:lpstr>
      <vt:lpstr>Contractor!_Toc514225259</vt:lpstr>
      <vt:lpstr>actcode</vt:lpstr>
      <vt:lpstr>AdvPay</vt:lpstr>
      <vt:lpstr>AdvPayLocator</vt:lpstr>
      <vt:lpstr>AdvPayLocatorP2</vt:lpstr>
      <vt:lpstr>amendmentsComType</vt:lpstr>
      <vt:lpstr>amendmentsLetterDate</vt:lpstr>
      <vt:lpstr>budgetLine</vt:lpstr>
      <vt:lpstr>CityAndCountryOfArbitration</vt:lpstr>
      <vt:lpstr>CompanyFullName</vt:lpstr>
      <vt:lpstr>CompanyShortName</vt:lpstr>
      <vt:lpstr>ContractNumber</vt:lpstr>
      <vt:lpstr>contractorContractsEmail1</vt:lpstr>
      <vt:lpstr>contractorContractsEmail2</vt:lpstr>
      <vt:lpstr>contractorContractsMail1</vt:lpstr>
      <vt:lpstr>contractorContractsMail2</vt:lpstr>
      <vt:lpstr>contractorContractsName1</vt:lpstr>
      <vt:lpstr>contractorContractsName2</vt:lpstr>
      <vt:lpstr>contractorContractsOfficer</vt:lpstr>
      <vt:lpstr>contractorContractsOfficerTitle</vt:lpstr>
      <vt:lpstr>contractorContractsPhone1</vt:lpstr>
      <vt:lpstr>contractorContractsPhone2</vt:lpstr>
      <vt:lpstr>contractorPDPEmail1</vt:lpstr>
      <vt:lpstr>contractorPDPMail1</vt:lpstr>
      <vt:lpstr>contractorPDPName1</vt:lpstr>
      <vt:lpstr>contractorPDPPhone1</vt:lpstr>
      <vt:lpstr>contractorTechEmail1</vt:lpstr>
      <vt:lpstr>contractorTechEmail2</vt:lpstr>
      <vt:lpstr>contractorTechMail1</vt:lpstr>
      <vt:lpstr>contractorTechMail2</vt:lpstr>
      <vt:lpstr>contractorTechName1</vt:lpstr>
      <vt:lpstr>contractorTechName2</vt:lpstr>
      <vt:lpstr>contractorTechnicalOfficer</vt:lpstr>
      <vt:lpstr>contractorTechnicalOfficerTitle</vt:lpstr>
      <vt:lpstr>contractorTechPhone1</vt:lpstr>
      <vt:lpstr>contractorTechPhone2</vt:lpstr>
      <vt:lpstr>CostInEuro</vt:lpstr>
      <vt:lpstr>CountryOfApplicableLaw</vt:lpstr>
      <vt:lpstr>datesDraftReport</vt:lpstr>
      <vt:lpstr>esaContractsEmail1</vt:lpstr>
      <vt:lpstr>esaContractsEmail2</vt:lpstr>
      <vt:lpstr>esaContractsMail1</vt:lpstr>
      <vt:lpstr>esaContractsMail2</vt:lpstr>
      <vt:lpstr>esaContractsName1</vt:lpstr>
      <vt:lpstr>esaContractsName2</vt:lpstr>
      <vt:lpstr>esaContractsOfficer</vt:lpstr>
      <vt:lpstr>esaContractsOfficerTitle</vt:lpstr>
      <vt:lpstr>esaContractsPhone1</vt:lpstr>
      <vt:lpstr>esaContractsPhone2</vt:lpstr>
      <vt:lpstr>ESARepresentative</vt:lpstr>
      <vt:lpstr>esaTechEmail1</vt:lpstr>
      <vt:lpstr>esaTechEmail2</vt:lpstr>
      <vt:lpstr>esaTechMail1</vt:lpstr>
      <vt:lpstr>esaTechMail2</vt:lpstr>
      <vt:lpstr>esaTechName1</vt:lpstr>
      <vt:lpstr>esaTechName2</vt:lpstr>
      <vt:lpstr>esaTechnicalOfficer</vt:lpstr>
      <vt:lpstr>esaTechnicalOfficerTitle</vt:lpstr>
      <vt:lpstr>esaTechPhone1</vt:lpstr>
      <vt:lpstr>esaTechPhone2</vt:lpstr>
      <vt:lpstr>esaTIAEmail</vt:lpstr>
      <vt:lpstr>esaTIAName</vt:lpstr>
      <vt:lpstr>esaTIAPhone</vt:lpstr>
      <vt:lpstr>FinalReportDeliveryDate</vt:lpstr>
      <vt:lpstr>ISOCountryCode</vt:lpstr>
      <vt:lpstr>ITTnb</vt:lpstr>
      <vt:lpstr>mainObjective</vt:lpstr>
      <vt:lpstr>minOfNegMeetingDate</vt:lpstr>
      <vt:lpstr>minOfNegMeetingReference</vt:lpstr>
      <vt:lpstr>MSPLocatorP1</vt:lpstr>
      <vt:lpstr>MSPLocatorP2</vt:lpstr>
      <vt:lpstr>MSPNum</vt:lpstr>
      <vt:lpstr>nbPhasesContract</vt:lpstr>
      <vt:lpstr>OfficeCodeAndCity</vt:lpstr>
      <vt:lpstr>OfficeCountry</vt:lpstr>
      <vt:lpstr>OfficeMailAddress</vt:lpstr>
      <vt:lpstr>optAmendments</vt:lpstr>
      <vt:lpstr>optCFI</vt:lpstr>
      <vt:lpstr>optChap11b</vt:lpstr>
      <vt:lpstr>optContractualPhasing</vt:lpstr>
      <vt:lpstr>optESAEstablishment</vt:lpstr>
      <vt:lpstr>optHardware</vt:lpstr>
      <vt:lpstr>optHardwareChap</vt:lpstr>
      <vt:lpstr>optHardwareDate</vt:lpstr>
      <vt:lpstr>optIsDraft</vt:lpstr>
      <vt:lpstr>optItems</vt:lpstr>
      <vt:lpstr>optKeyPers</vt:lpstr>
      <vt:lpstr>optKeyPersonnel</vt:lpstr>
      <vt:lpstr>optNegotiation</vt:lpstr>
      <vt:lpstr>optSME</vt:lpstr>
      <vt:lpstr>optSoftware</vt:lpstr>
      <vt:lpstr>optSoftwareChap</vt:lpstr>
      <vt:lpstr>optSoftwareDate</vt:lpstr>
      <vt:lpstr>optSoftwareKeywords</vt:lpstr>
      <vt:lpstr>optSubs</vt:lpstr>
      <vt:lpstr>optTypePrice</vt:lpstr>
      <vt:lpstr>optTypePrice_phase2</vt:lpstr>
      <vt:lpstr>optVATExemption</vt:lpstr>
      <vt:lpstr>priceCompLocator</vt:lpstr>
      <vt:lpstr>PriceNum</vt:lpstr>
      <vt:lpstr>PriceWords</vt:lpstr>
      <vt:lpstr>PrimaryTechnicalContactName</vt:lpstr>
      <vt:lpstr>PrimaryTechnicalName</vt:lpstr>
      <vt:lpstr>progRef</vt:lpstr>
      <vt:lpstr>ProposalDate</vt:lpstr>
      <vt:lpstr>ProposalReferenceNumber</vt:lpstr>
      <vt:lpstr>SigningAuthorityFunction</vt:lpstr>
      <vt:lpstr>SigningAuthorityName</vt:lpstr>
      <vt:lpstr>tableTIAContact</vt:lpstr>
      <vt:lpstr>TitleOfContract</vt:lpstr>
      <vt:lpstr>versionNb</vt:lpstr>
      <vt:lpstr>yearContractAward</vt:lpstr>
    </vt:vector>
  </TitlesOfParts>
  <Company>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Virlogeux</dc:creator>
  <cp:lastModifiedBy>Amar Vora</cp:lastModifiedBy>
  <cp:lastPrinted>2019-12-12T11:04:16Z</cp:lastPrinted>
  <dcterms:created xsi:type="dcterms:W3CDTF">2019-02-01T16:34:41Z</dcterms:created>
  <dcterms:modified xsi:type="dcterms:W3CDTF">2020-04-09T08:26:54Z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2c96ee68-3b60-443f-bc2a-2c4dda22ac7f</vt:lpwstr>
  </property>
  <property fmtid="{D5CDD505-2E9C-101B-9397-08002B2CF9AE}" pid="3" name="ContentTypeId">
    <vt:lpwstr>0x01010025C60782D65063499CC13BE8B0AFAB68</vt:lpwstr>
  </property>
  <property fmtid="{D5CDD505-2E9C-101B-9397-08002B2CF9AE}" pid="4" name="_dlc_DocIdItemGuid">
    <vt:lpwstr>981294ab-9a83-4702-9dea-ad64383a5283</vt:lpwstr>
  </property>
</Properties>
</file>